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254\save\13 ИНФОРМАЦИЯ НА САЙТ\2025 год\Исполнение район 2025\"/>
    </mc:Choice>
  </mc:AlternateContent>
  <xr:revisionPtr revIDLastSave="0" documentId="13_ncr:1_{61960BB9-D3FA-4045-9177-12EA47F9A12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Информация" sheetId="1" r:id="rId1"/>
  </sheets>
  <definedNames>
    <definedName name="_xlnm._FilterDatabase" localSheetId="0" hidden="1">Информация!$A$6:$I$111</definedName>
  </definedNames>
  <calcPr calcId="191029"/>
</workbook>
</file>

<file path=xl/calcChain.xml><?xml version="1.0" encoding="utf-8"?>
<calcChain xmlns="http://schemas.openxmlformats.org/spreadsheetml/2006/main">
  <c r="F52" i="1" l="1"/>
  <c r="F25" i="1" l="1"/>
  <c r="D52" i="1" l="1"/>
  <c r="I53" i="1"/>
  <c r="H53" i="1"/>
  <c r="I22" i="1"/>
  <c r="H37" i="1"/>
  <c r="D111" i="1"/>
  <c r="I10" i="1"/>
  <c r="I13" i="1"/>
  <c r="I15" i="1"/>
  <c r="I17" i="1"/>
  <c r="I18" i="1"/>
  <c r="I24" i="1"/>
  <c r="I26" i="1"/>
  <c r="I27" i="1"/>
  <c r="I28" i="1"/>
  <c r="I29" i="1"/>
  <c r="I30" i="1"/>
  <c r="I34" i="1"/>
  <c r="I36" i="1"/>
  <c r="I37" i="1"/>
  <c r="I41" i="1"/>
  <c r="I44" i="1"/>
  <c r="I45" i="1"/>
  <c r="I46" i="1"/>
  <c r="I47" i="1"/>
  <c r="I48" i="1"/>
  <c r="I49" i="1"/>
  <c r="I51" i="1"/>
  <c r="I54" i="1"/>
  <c r="I56" i="1"/>
  <c r="I57" i="1"/>
  <c r="I58" i="1"/>
  <c r="I60" i="1"/>
  <c r="I61" i="1"/>
  <c r="I62" i="1"/>
  <c r="I64" i="1"/>
  <c r="I65" i="1"/>
  <c r="I66" i="1"/>
  <c r="I67" i="1"/>
  <c r="I68" i="1"/>
  <c r="I69" i="1"/>
  <c r="I71" i="1"/>
  <c r="I73" i="1"/>
  <c r="I74" i="1"/>
  <c r="I75" i="1"/>
  <c r="I76" i="1"/>
  <c r="I78" i="1"/>
  <c r="I79" i="1"/>
  <c r="I81" i="1"/>
  <c r="I83" i="1"/>
  <c r="I85" i="1"/>
  <c r="I86" i="1"/>
  <c r="I88" i="1"/>
  <c r="I89" i="1"/>
  <c r="I90" i="1"/>
  <c r="I91" i="1"/>
  <c r="I92" i="1"/>
  <c r="I93" i="1"/>
  <c r="I94" i="1"/>
  <c r="I96" i="1"/>
  <c r="I97" i="1"/>
  <c r="I98" i="1"/>
  <c r="I99" i="1"/>
  <c r="I100" i="1"/>
  <c r="H10" i="1"/>
  <c r="H13" i="1"/>
  <c r="H15" i="1"/>
  <c r="H16" i="1"/>
  <c r="H18" i="1"/>
  <c r="H22" i="1"/>
  <c r="H24" i="1"/>
  <c r="H27" i="1"/>
  <c r="H28" i="1"/>
  <c r="H29" i="1"/>
  <c r="H30" i="1"/>
  <c r="H34" i="1"/>
  <c r="H41" i="1"/>
  <c r="F33" i="1"/>
  <c r="F32" i="1" s="1"/>
  <c r="D33" i="1"/>
  <c r="D25" i="1"/>
  <c r="I25" i="1" s="1"/>
  <c r="F19" i="1"/>
  <c r="D19" i="1"/>
  <c r="F9" i="1"/>
  <c r="D9" i="1"/>
  <c r="F14" i="1"/>
  <c r="F8" i="1" s="1"/>
  <c r="D14" i="1"/>
  <c r="F12" i="1"/>
  <c r="F11" i="1" s="1"/>
  <c r="D12" i="1"/>
  <c r="D11" i="1" s="1"/>
  <c r="I14" i="1" l="1"/>
  <c r="F31" i="1"/>
  <c r="I33" i="1"/>
  <c r="I11" i="1"/>
  <c r="D32" i="1"/>
  <c r="I32" i="1" s="1"/>
  <c r="D8" i="1"/>
  <c r="I9" i="1"/>
  <c r="H11" i="1"/>
  <c r="H14" i="1"/>
  <c r="H33" i="1"/>
  <c r="I12" i="1"/>
  <c r="H12" i="1"/>
  <c r="H9" i="1"/>
  <c r="F95" i="1"/>
  <c r="H44" i="1"/>
  <c r="H46" i="1"/>
  <c r="H48" i="1"/>
  <c r="H51" i="1"/>
  <c r="D95" i="1"/>
  <c r="H56" i="1"/>
  <c r="H57" i="1"/>
  <c r="H58" i="1"/>
  <c r="H60" i="1"/>
  <c r="H61" i="1"/>
  <c r="H62" i="1"/>
  <c r="H64" i="1"/>
  <c r="H65" i="1"/>
  <c r="H66" i="1"/>
  <c r="H67" i="1"/>
  <c r="H68" i="1"/>
  <c r="H69" i="1"/>
  <c r="H71" i="1"/>
  <c r="H73" i="1"/>
  <c r="H74" i="1"/>
  <c r="H75" i="1"/>
  <c r="H76" i="1"/>
  <c r="H78" i="1"/>
  <c r="H79" i="1"/>
  <c r="H81" i="1"/>
  <c r="H83" i="1"/>
  <c r="H85" i="1"/>
  <c r="H86" i="1"/>
  <c r="H88" i="1"/>
  <c r="H89" i="1"/>
  <c r="H90" i="1"/>
  <c r="H91" i="1"/>
  <c r="H92" i="1"/>
  <c r="H93" i="1"/>
  <c r="H94" i="1"/>
  <c r="H96" i="1"/>
  <c r="H97" i="1"/>
  <c r="H98" i="1"/>
  <c r="H99" i="1"/>
  <c r="H100" i="1"/>
  <c r="H49" i="1"/>
  <c r="H54" i="1"/>
  <c r="H47" i="1"/>
  <c r="H45" i="1"/>
  <c r="F84" i="1"/>
  <c r="D84" i="1"/>
  <c r="F82" i="1"/>
  <c r="D82" i="1"/>
  <c r="F80" i="1"/>
  <c r="D80" i="1"/>
  <c r="F77" i="1"/>
  <c r="D77" i="1"/>
  <c r="F72" i="1"/>
  <c r="D72" i="1"/>
  <c r="F70" i="1"/>
  <c r="D70" i="1"/>
  <c r="F63" i="1"/>
  <c r="D63" i="1"/>
  <c r="F59" i="1"/>
  <c r="D59" i="1"/>
  <c r="F55" i="1"/>
  <c r="D55" i="1"/>
  <c r="I52" i="1"/>
  <c r="F50" i="1"/>
  <c r="F43" i="1"/>
  <c r="D50" i="1"/>
  <c r="D43" i="1"/>
  <c r="H8" i="1" l="1"/>
  <c r="I50" i="1"/>
  <c r="I70" i="1"/>
  <c r="I82" i="1"/>
  <c r="F42" i="1"/>
  <c r="I95" i="1"/>
  <c r="I8" i="1"/>
  <c r="I59" i="1"/>
  <c r="I77" i="1"/>
  <c r="I43" i="1"/>
  <c r="I55" i="1"/>
  <c r="I63" i="1"/>
  <c r="I72" i="1"/>
  <c r="I80" i="1"/>
  <c r="I84" i="1"/>
  <c r="D31" i="1"/>
  <c r="I31" i="1" s="1"/>
  <c r="H32" i="1"/>
  <c r="H31" i="1"/>
  <c r="B95" i="1"/>
  <c r="H95" i="1" s="1"/>
  <c r="B84" i="1"/>
  <c r="H84" i="1" s="1"/>
  <c r="B82" i="1"/>
  <c r="H82" i="1" s="1"/>
  <c r="B80" i="1"/>
  <c r="H80" i="1" s="1"/>
  <c r="B77" i="1"/>
  <c r="H77" i="1" s="1"/>
  <c r="B72" i="1"/>
  <c r="H72" i="1" s="1"/>
  <c r="B70" i="1"/>
  <c r="H70" i="1" s="1"/>
  <c r="B63" i="1"/>
  <c r="H63" i="1" s="1"/>
  <c r="B59" i="1"/>
  <c r="H59" i="1" s="1"/>
  <c r="B55" i="1"/>
  <c r="H55" i="1" s="1"/>
  <c r="B52" i="1"/>
  <c r="H52" i="1" s="1"/>
  <c r="B50" i="1"/>
  <c r="H50" i="1" s="1"/>
  <c r="B43" i="1"/>
  <c r="H43" i="1" s="1"/>
  <c r="D87" i="1"/>
  <c r="E53" i="1" s="1"/>
  <c r="F87" i="1"/>
  <c r="G53" i="1" s="1"/>
  <c r="I87" i="1" l="1"/>
  <c r="D42" i="1"/>
  <c r="E31" i="1" s="1"/>
  <c r="G40" i="1"/>
  <c r="G36" i="1"/>
  <c r="G28" i="1"/>
  <c r="G24" i="1"/>
  <c r="G20" i="1"/>
  <c r="G16" i="1"/>
  <c r="G38" i="1"/>
  <c r="G30" i="1"/>
  <c r="G22" i="1"/>
  <c r="G29" i="1"/>
  <c r="G17" i="1"/>
  <c r="G39" i="1"/>
  <c r="G35" i="1"/>
  <c r="G27" i="1"/>
  <c r="G23" i="1"/>
  <c r="G15" i="1"/>
  <c r="G34" i="1"/>
  <c r="G26" i="1"/>
  <c r="G18" i="1"/>
  <c r="G10" i="1"/>
  <c r="G41" i="1"/>
  <c r="G37" i="1"/>
  <c r="G33" i="1"/>
  <c r="G25" i="1"/>
  <c r="G21" i="1"/>
  <c r="G13" i="1"/>
  <c r="G11" i="1"/>
  <c r="G12" i="1"/>
  <c r="G32" i="1"/>
  <c r="G19" i="1"/>
  <c r="G9" i="1"/>
  <c r="G8" i="1"/>
  <c r="G14" i="1"/>
  <c r="G31" i="1"/>
  <c r="B42" i="1"/>
  <c r="C41" i="1" s="1"/>
  <c r="G80" i="1"/>
  <c r="G63" i="1"/>
  <c r="G45" i="1"/>
  <c r="E43" i="1"/>
  <c r="G78" i="1"/>
  <c r="G84" i="1"/>
  <c r="G75" i="1"/>
  <c r="G83" i="1"/>
  <c r="G74" i="1"/>
  <c r="G44" i="1"/>
  <c r="G59" i="1"/>
  <c r="G57" i="1"/>
  <c r="G86" i="1"/>
  <c r="G79" i="1"/>
  <c r="G67" i="1"/>
  <c r="G50" i="1"/>
  <c r="F101" i="1"/>
  <c r="F111" i="1" s="1"/>
  <c r="G82" i="1"/>
  <c r="G76" i="1"/>
  <c r="G65" i="1"/>
  <c r="G55" i="1"/>
  <c r="G85" i="1"/>
  <c r="G81" i="1"/>
  <c r="G77" i="1"/>
  <c r="G69" i="1"/>
  <c r="G61" i="1"/>
  <c r="G52" i="1"/>
  <c r="G48" i="1"/>
  <c r="G46" i="1"/>
  <c r="E69" i="1"/>
  <c r="E79" i="1"/>
  <c r="E81" i="1"/>
  <c r="E66" i="1"/>
  <c r="E60" i="1"/>
  <c r="E55" i="1"/>
  <c r="E73" i="1"/>
  <c r="G73" i="1" s="1"/>
  <c r="E91" i="1"/>
  <c r="G91" i="1" s="1"/>
  <c r="E72" i="1"/>
  <c r="G72" i="1" s="1"/>
  <c r="E67" i="1"/>
  <c r="E63" i="1"/>
  <c r="E51" i="1"/>
  <c r="E83" i="1"/>
  <c r="E75" i="1"/>
  <c r="E71" i="1"/>
  <c r="G71" i="1" s="1"/>
  <c r="E68" i="1"/>
  <c r="E62" i="1"/>
  <c r="E54" i="1"/>
  <c r="E45" i="1"/>
  <c r="E98" i="1"/>
  <c r="G98" i="1" s="1"/>
  <c r="E85" i="1"/>
  <c r="E77" i="1"/>
  <c r="E70" i="1"/>
  <c r="E65" i="1"/>
  <c r="E57" i="1"/>
  <c r="E48" i="1"/>
  <c r="E95" i="1"/>
  <c r="G95" i="1" s="1"/>
  <c r="E46" i="1"/>
  <c r="E97" i="1"/>
  <c r="G97" i="1" s="1"/>
  <c r="E94" i="1"/>
  <c r="G94" i="1" s="1"/>
  <c r="E90" i="1"/>
  <c r="G90" i="1" s="1"/>
  <c r="E64" i="1"/>
  <c r="E59" i="1"/>
  <c r="E56" i="1"/>
  <c r="E50" i="1"/>
  <c r="E47" i="1"/>
  <c r="E100" i="1"/>
  <c r="G100" i="1" s="1"/>
  <c r="E93" i="1"/>
  <c r="G93" i="1" s="1"/>
  <c r="E89" i="1"/>
  <c r="G89" i="1" s="1"/>
  <c r="E61" i="1"/>
  <c r="E58" i="1"/>
  <c r="E52" i="1"/>
  <c r="E49" i="1"/>
  <c r="E44" i="1"/>
  <c r="E99" i="1"/>
  <c r="G99" i="1" s="1"/>
  <c r="E96" i="1"/>
  <c r="G96" i="1" s="1"/>
  <c r="E92" i="1"/>
  <c r="G92" i="1" s="1"/>
  <c r="E88" i="1"/>
  <c r="G88" i="1" s="1"/>
  <c r="B87" i="1"/>
  <c r="C53" i="1" s="1"/>
  <c r="G43" i="1"/>
  <c r="E86" i="1"/>
  <c r="E84" i="1"/>
  <c r="E82" i="1"/>
  <c r="E80" i="1"/>
  <c r="E78" i="1"/>
  <c r="E76" i="1"/>
  <c r="E74" i="1"/>
  <c r="G70" i="1"/>
  <c r="G68" i="1"/>
  <c r="G66" i="1"/>
  <c r="G64" i="1"/>
  <c r="G62" i="1"/>
  <c r="G60" i="1"/>
  <c r="G58" i="1"/>
  <c r="G56" i="1"/>
  <c r="G54" i="1"/>
  <c r="G51" i="1"/>
  <c r="G49" i="1"/>
  <c r="G47" i="1"/>
  <c r="D101" i="1" l="1"/>
  <c r="C36" i="1"/>
  <c r="C31" i="1"/>
  <c r="C13" i="1"/>
  <c r="C12" i="1"/>
  <c r="C14" i="1"/>
  <c r="C35" i="1"/>
  <c r="C29" i="1"/>
  <c r="C9" i="1"/>
  <c r="C27" i="1"/>
  <c r="C37" i="1"/>
  <c r="C28" i="1"/>
  <c r="C30" i="1"/>
  <c r="C11" i="1"/>
  <c r="I42" i="1"/>
  <c r="C21" i="1"/>
  <c r="C20" i="1"/>
  <c r="C15" i="1"/>
  <c r="C34" i="1"/>
  <c r="G42" i="1"/>
  <c r="E39" i="1"/>
  <c r="E35" i="1"/>
  <c r="E27" i="1"/>
  <c r="E23" i="1"/>
  <c r="E15" i="1"/>
  <c r="E30" i="1"/>
  <c r="E22" i="1"/>
  <c r="E41" i="1"/>
  <c r="E17" i="1"/>
  <c r="E9" i="1"/>
  <c r="E40" i="1"/>
  <c r="E24" i="1"/>
  <c r="E16" i="1"/>
  <c r="E38" i="1"/>
  <c r="E34" i="1"/>
  <c r="E26" i="1"/>
  <c r="E18" i="1"/>
  <c r="E10" i="1"/>
  <c r="E37" i="1"/>
  <c r="E29" i="1"/>
  <c r="E21" i="1"/>
  <c r="E13" i="1"/>
  <c r="E36" i="1"/>
  <c r="E28" i="1"/>
  <c r="E20" i="1"/>
  <c r="E25" i="1"/>
  <c r="E19" i="1"/>
  <c r="E14" i="1"/>
  <c r="E12" i="1"/>
  <c r="E11" i="1"/>
  <c r="E33" i="1"/>
  <c r="E32" i="1"/>
  <c r="E8" i="1"/>
  <c r="E42" i="1" s="1"/>
  <c r="C33" i="1"/>
  <c r="C25" i="1"/>
  <c r="C17" i="1"/>
  <c r="C40" i="1"/>
  <c r="C32" i="1"/>
  <c r="C24" i="1"/>
  <c r="C16" i="1"/>
  <c r="H42" i="1"/>
  <c r="C39" i="1"/>
  <c r="C23" i="1"/>
  <c r="C38" i="1"/>
  <c r="C22" i="1"/>
  <c r="C8" i="1"/>
  <c r="C19" i="1"/>
  <c r="C18" i="1"/>
  <c r="C26" i="1"/>
  <c r="C10" i="1"/>
  <c r="H87" i="1"/>
  <c r="C100" i="1"/>
  <c r="C89" i="1"/>
  <c r="C56" i="1"/>
  <c r="C88" i="1"/>
  <c r="C90" i="1"/>
  <c r="C43" i="1"/>
  <c r="C57" i="1"/>
  <c r="C54" i="1"/>
  <c r="C72" i="1"/>
  <c r="C50" i="1"/>
  <c r="C63" i="1"/>
  <c r="C75" i="1"/>
  <c r="C76" i="1"/>
  <c r="C93" i="1"/>
  <c r="C60" i="1"/>
  <c r="C83" i="1"/>
  <c r="C85" i="1"/>
  <c r="C98" i="1"/>
  <c r="C49" i="1"/>
  <c r="C67" i="1"/>
  <c r="C91" i="1"/>
  <c r="C44" i="1"/>
  <c r="C46" i="1"/>
  <c r="C69" i="1"/>
  <c r="C92" i="1"/>
  <c r="C45" i="1"/>
  <c r="C59" i="1"/>
  <c r="C81" i="1"/>
  <c r="C55" i="1"/>
  <c r="C84" i="1"/>
  <c r="C68" i="1"/>
  <c r="C51" i="1"/>
  <c r="C71" i="1"/>
  <c r="C73" i="1"/>
  <c r="C96" i="1"/>
  <c r="C61" i="1"/>
  <c r="C52" i="1"/>
  <c r="C74" i="1"/>
  <c r="C97" i="1"/>
  <c r="C62" i="1"/>
  <c r="C65" i="1"/>
  <c r="C86" i="1"/>
  <c r="C77" i="1"/>
  <c r="C80" i="1"/>
  <c r="C64" i="1"/>
  <c r="C47" i="1"/>
  <c r="C95" i="1"/>
  <c r="C78" i="1"/>
  <c r="B101" i="1"/>
  <c r="B110" i="1" s="1"/>
  <c r="B111" i="1" s="1"/>
  <c r="C82" i="1"/>
  <c r="C58" i="1"/>
  <c r="C79" i="1"/>
  <c r="C66" i="1"/>
  <c r="C48" i="1"/>
  <c r="C70" i="1"/>
  <c r="C94" i="1"/>
  <c r="C99" i="1"/>
  <c r="C42" i="1" l="1"/>
  <c r="C87" i="1"/>
</calcChain>
</file>

<file path=xl/sharedStrings.xml><?xml version="1.0" encoding="utf-8"?>
<sst xmlns="http://schemas.openxmlformats.org/spreadsheetml/2006/main" count="118" uniqueCount="116">
  <si>
    <t>тыс руб</t>
  </si>
  <si>
    <t>Наименование показателя</t>
  </si>
  <si>
    <t>Уд.вес в общем объеме</t>
  </si>
  <si>
    <t>Процент прироста (+), снижения (-) (гр.6/гр.2*100-100)</t>
  </si>
  <si>
    <t>Процент исполнения (гр.6/гр.4*100)</t>
  </si>
  <si>
    <t>1</t>
  </si>
  <si>
    <t>2</t>
  </si>
  <si>
    <t>Доходы бюджета</t>
  </si>
  <si>
    <t>НАЛОГОВЫЕ И НЕНАЛОГОВЫЕ ДОХОДЫ</t>
  </si>
  <si>
    <t>НАЛОГИ НА ПРИБЫЛЬ, ДОХОДЫ</t>
  </si>
  <si>
    <t>Налог на доходы физических лиц</t>
  </si>
  <si>
    <t>НАЛОГИ НА ТОВАРЫ (РАБОТЫ, УСЛУГИ) РЕАЛИЗУЕМЫЕ НА ТЕРРИТОРИИ РОССИЙСКОЙ ФЕДЕРАЦИИ</t>
  </si>
  <si>
    <t>Акцизы по подакцизным товарам (продукции)</t>
  </si>
  <si>
    <t>- доходы от уплаты акцизов на нефтепродукты</t>
  </si>
  <si>
    <t>НАЛОГИ НА СОВОКУПНЫЙ ДОХОД</t>
  </si>
  <si>
    <t>Налог, взимаемый в связи с применением упрощенной системы налогообложения</t>
  </si>
  <si>
    <t>НАЛОГИ НА ИМУЩЕСТВО</t>
  </si>
  <si>
    <t>ГОСУДАРСТВЕННАЯ ПОШЛИНА</t>
  </si>
  <si>
    <t>ЗАДОЛЖЕННОСТЬ И ПЕРЕРАСЧЕТЫ ПО ОТМЕНЕННЫМ НАЛОГАМ, СБОРАМ И ИНЫМ ОБЯЗАТЕЛЬНЫМ ПЛАТЕЖАМ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</si>
  <si>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</si>
  <si>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</si>
  <si>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Плата за негативное воздействие на окружающую среду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</si>
  <si>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</si>
  <si>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</si>
  <si>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ШТРАФЫ, САНКЦИИ, ВОЗМЕЩЕНИЕ УЩЕРБА</t>
  </si>
  <si>
    <t>ПРОЧИЕ НЕНАЛОГОВЫЕ ДОХОДЫ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</si>
  <si>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</si>
  <si>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</si>
  <si>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</si>
  <si>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>- Дотации на выравнивание уровня бюджетной обеспеченности</t>
  </si>
  <si>
    <t>Иные межбюджетные трансферты</t>
  </si>
  <si>
    <t>ПРОЧИЕ БЕЗВОЗМЕЗДНЫЕ ПОСТУПЛЕНИЯ</t>
  </si>
  <si>
    <t>ДОХОДЫ БЮДЖЕТОВ БЮДЖЕТНОЙ СИСТЕМЫ РФ ОТ ВОЗВРАТА ОСТАТКОВ СУБСИДИЙ И СУБВЕНЦИЙ ПРОШЛЫХ ЛЕТ</t>
  </si>
  <si>
    <t>ВОЗВРАТ ОСТАТКОВ СУБСИДИЙ И СУБВЕНЦИЙ ПРОШЛЫХ ЛЕТ</t>
  </si>
  <si>
    <t>Д О Х О Д Ы - всего</t>
  </si>
  <si>
    <t>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</si>
  <si>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</si>
  <si>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</si>
  <si>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</si>
  <si>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</si>
  <si>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</si>
  <si>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</si>
  <si>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</si>
  <si>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</si>
  <si>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</si>
  <si>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НАЦИОНАЛЬНАЯ ЭКОНОМИКА</t>
  </si>
  <si>
    <t>Сельское хозяйство и рыболовство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</si>
  <si>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</si>
  <si>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</si>
  <si>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</si>
  <si>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</si>
  <si>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</si>
  <si>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</si>
  <si>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</si>
  <si>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</si>
  <si>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</si>
  <si>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</si>
  <si>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Профессиональная подготовка, переподготовка и повышение квалификации</t>
  </si>
  <si>
    <t>Молодежная политика</t>
  </si>
  <si>
    <t>Другие вопросы в области образования</t>
  </si>
  <si>
    <t>КУЛЬТУРА, КИНЕМАТОГРАФИЯ</t>
  </si>
  <si>
    <t>Культура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</si>
  <si>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</si>
  <si>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</si>
  <si>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</si>
  <si>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</si>
  <si>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</si>
  <si>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</si>
  <si>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Массовый спорт</t>
  </si>
  <si>
    <t>Спорт высших достижений</t>
  </si>
  <si>
    <t>СРЕДСТВА МАССОВОЙ ИНФОРМАЦИИ</t>
  </si>
  <si>
    <t>Периодическая печать и издательства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</si>
  <si>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</si>
  <si>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</si>
  <si>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МЕЖБЮДЖЕТНЫЕ ТРАНСФЕРТЫ ОБЩЕГО ХАРАКТЕРА БЮДЖЕТАМ СУБЪЕКТОВ РОССИЙСКОЙ ФЕДЕРАЦИИ И МУНИЦИПАЛЬНЫХ ОБРАЗОВАНИЙ</t>
  </si>
  <si>
    <t>Дотации на выравнивание бюджетной обеспеченности субъектов Российской Федерации и муниципальных образований</t>
  </si>
  <si>
    <t>Прочие межбюджетные трансферты общего характера</t>
  </si>
  <si>
    <t>Р А С Х О Д Ы - всего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</si>
  <si>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</si>
  <si>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Закупка товаров, работ и услуг для обеспечения государственных (муниципальных) нужд</t>
  </si>
  <si>
    <t>Социальное обеспечение и иные выплаты населению</t>
  </si>
  <si>
    <t>Капитальные вложения в объекты государственной (муниципальной) собственности</t>
  </si>
  <si>
    <t>Межбюджетные трансферты</t>
  </si>
  <si>
    <t>Предоставление субсидий бюджетным, автономным учреждениям и иным некоммерческим организациям</t>
  </si>
  <si>
    <t>Обслуживание государственного (муниципального) долга</t>
  </si>
  <si>
    <t>Иные бюджетные ассигнования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</si>
  <si>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</si>
  <si>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Исполнение судебных актов</t>
  </si>
  <si>
    <t>Уплата налогов, сборов и иных платежей</t>
  </si>
  <si>
    <t>Резервные средства</t>
  </si>
  <si>
    <t>Специальные расходы</t>
  </si>
  <si>
    <t>Результат исполнения бюджета (ДЕФИЦИТ/ПРОФИЦИТ)</t>
  </si>
  <si>
    <t>Источники финансирования дефицита бюджета</t>
  </si>
  <si>
    <t>Государственные (муниципальные) ценные бумаги, номинальная стоимость которых указана в валюте Российской Федерации</t>
  </si>
  <si>
    <t>Кредиты кредитных организаций в валюте Российской Федерации</t>
  </si>
  <si>
    <t>Бюджетные кредиты от других бюджетов бюджетной системы Российской Федерации</t>
  </si>
  <si>
    <t>Иные источники внутреннего финансирования дефицитов бюджетов</t>
  </si>
  <si>
    <t>Акции и иные формы участия в капитале, находящиеся в государственной и муниципальной собственности</t>
  </si>
  <si>
    <t>Бюджетные кредиты, предоставленные внутри страны в валюте Российской Федерации</t>
  </si>
  <si>
    <t>Операции по управлению остатками средств на счетах по учету средств бюджета</t>
  </si>
  <si>
    <t>Изменение остатков средств на счетах по учету средств бюджета</t>
  </si>
  <si>
    <t>ИСТОЧНИКИ ФИНАНСИРОВАНИЯ ДЕФИЦИТА БЮДЖЕТА - всего</t>
  </si>
  <si>
    <t>Защита населения и территории от чрезвычайных ситуаций природного и техногенного характера, пожарная безопасность</t>
  </si>
  <si>
    <t>Единый налог на вмененный доход для отдельных видов деятельности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</si>
  <si>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</si>
  <si>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</si>
  <si>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 на имущество физических лиц</t>
  </si>
  <si>
    <t>Земельный налог</t>
  </si>
  <si>
    <t xml:space="preserve">-  Дотации бюджетам на сбалансированность </t>
  </si>
  <si>
    <t>Субсидии бюджетам муниципальных районов</t>
  </si>
  <si>
    <t>Субвенции бюджетам муниципальных районов</t>
  </si>
  <si>
    <t>Гражданская оборона</t>
  </si>
  <si>
    <t>Информация об исполнении бюджета Пряжинского национального муниципального района за январь-март  2025 года</t>
  </si>
  <si>
    <t>Факт на 01.04 .2024 (отчетный) год</t>
  </si>
  <si>
    <t>План на 2025 год по состоянию на 01.04.2025 (текущий) год</t>
  </si>
  <si>
    <t>Факт на 01.04.2025 (текущий)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</si>
</sst>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&gt;=0.005]#,##0.00;[&lt;=-0.005]\-#,##0.00;#,##0.00"/>
    <numFmt numFmtId="165" formatCode="[&gt;=0.005]#,##0;[&lt;=-0.005]\-#,##0;#,##0"/>
    <numFmt numFmtId="166" formatCode="#,##0.0_ ;\-#,##0.0\ "/>
  </numFmts>
  <fonts count="7" x14ac:knownFonts="1">
    <font>
      <sz val="11"/>
      <color indexed="8"/>
      <name val="Calibri"/>
      <family val="2"/>
      <scheme val="minor"/>
    </font>
    <font>
      <sz val="10"/>
      <color rgb="FF000000"/>
      <name val="Arial"/>
    </font>
    <font>
      <b/>
      <sz val="11"/>
      <color rgb="FF000000"/>
      <name val="Arial"/>
    </font>
    <font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indexed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164" fontId="1" fillId="0" borderId="0" xfId="0" applyNumberFormat="1" applyFont="1"/>
    <xf numFmtId="165" fontId="3" fillId="0" borderId="1" xfId="0" applyNumberFormat="1" applyFont="1" applyBorder="1" applyAlignment="1">
      <alignment horizontal="right" vertical="top" wrapText="1"/>
    </xf>
    <xf numFmtId="165" fontId="3" fillId="0" borderId="1" xfId="0" applyNumberFormat="1" applyFont="1" applyBorder="1" applyAlignment="1">
      <alignment vertical="top"/>
    </xf>
    <xf numFmtId="165" fontId="4" fillId="0" borderId="1" xfId="0" applyNumberFormat="1" applyFont="1" applyBorder="1" applyAlignment="1">
      <alignment horizontal="right" vertical="top" wrapText="1"/>
    </xf>
    <xf numFmtId="165" fontId="1" fillId="0" borderId="1" xfId="0" applyNumberFormat="1" applyFont="1" applyBorder="1" applyAlignment="1">
      <alignment horizontal="right" vertical="top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65" fontId="5" fillId="0" borderId="1" xfId="0" applyNumberFormat="1" applyFont="1" applyBorder="1" applyAlignment="1">
      <alignment horizontal="right" vertical="top" wrapText="1"/>
    </xf>
    <xf numFmtId="0" fontId="6" fillId="0" borderId="0" xfId="0" applyFont="1"/>
    <xf numFmtId="166" fontId="1" fillId="0" borderId="1" xfId="0" applyNumberFormat="1" applyFont="1" applyBorder="1" applyAlignment="1">
      <alignment horizontal="right" vertical="top" wrapText="1"/>
    </xf>
    <xf numFmtId="166" fontId="5" fillId="0" borderId="1" xfId="0" applyNumberFormat="1" applyFont="1" applyBorder="1" applyAlignment="1">
      <alignment horizontal="right" vertical="top" wrapText="1"/>
    </xf>
    <xf numFmtId="166" fontId="4" fillId="0" borderId="1" xfId="0" applyNumberFormat="1" applyFont="1" applyBorder="1" applyAlignment="1">
      <alignment horizontal="right" vertical="top" wrapText="1"/>
    </xf>
    <xf numFmtId="0" fontId="4" fillId="0" borderId="1" xfId="0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1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166" fontId="1" fillId="0" borderId="1" xfId="0" applyNumberFormat="1" applyFont="1" applyBorder="1" applyAlignment="1">
      <alignment horizontal="right" vertical="top" wrapText="1"/>
    </xf>
    <xf numFmtId="166" fontId="4" fillId="0" borderId="1" xfId="0" applyNumberFormat="1" applyFont="1" applyBorder="1" applyAlignment="1">
      <alignment horizontal="right" vertical="top" wrapText="1"/>
    </xf>
    <xf numFmtId="166" fontId="4" fillId="0" borderId="1" xfId="0" applyNumberFormat="1" applyFont="1" applyBorder="1" applyAlignment="1">
      <alignment horizontal="right" vertical="top" wrapText="1"/>
    </xf>
    <xf numFmtId="166" fontId="4" fillId="0" borderId="1" xfId="0" applyNumberFormat="1" applyFont="1" applyBorder="1" applyAlignment="1">
      <alignment horizontal="right" vertical="top" wrapText="1"/>
    </xf>
    <xf numFmtId="166" fontId="4" fillId="0" borderId="1" xfId="0" applyNumberFormat="1" applyFont="1" applyBorder="1" applyAlignment="1">
      <alignment horizontal="right" vertical="top" wrapText="1"/>
    </xf>
    <xf numFmtId="166" fontId="4" fillId="0" borderId="1" xfId="0" applyNumberFormat="1" applyFont="1" applyBorder="1" applyAlignment="1">
      <alignment horizontal="right" vertical="top" wrapText="1"/>
    </xf>
    <xf numFmtId="166" fontId="4" fillId="0" borderId="1" xfId="0" applyNumberFormat="1" applyFont="1" applyBorder="1" applyAlignment="1">
      <alignment horizontal="right" vertical="top" wrapText="1"/>
    </xf>
    <xf numFmtId="166" fontId="4" fillId="0" borderId="1" xfId="0" applyNumberFormat="1" applyFont="1" applyBorder="1" applyAlignment="1">
      <alignment horizontal="right" vertical="top" wrapText="1"/>
    </xf>
    <xf numFmtId="166" fontId="4" fillId="0" borderId="1" xfId="0" applyNumberFormat="1" applyFont="1" applyBorder="1" applyAlignment="1">
      <alignment horizontal="right" vertical="top" wrapText="1"/>
    </xf>
    <xf numFmtId="166" fontId="4" fillId="0" borderId="1" xfId="0" applyNumberFormat="1" applyFont="1" applyBorder="1" applyAlignment="1">
      <alignment horizontal="right" vertical="top" wrapText="1"/>
    </xf>
    <xf numFmtId="166" fontId="4" fillId="0" borderId="1" xfId="0" applyNumberFormat="1" applyFont="1" applyBorder="1" applyAlignment="1">
      <alignment horizontal="right" vertical="top" wrapText="1"/>
    </xf>
    <xf numFmtId="166" fontId="4" fillId="0" borderId="1" xfId="0" applyNumberFormat="1" applyFont="1" applyBorder="1" applyAlignment="1">
      <alignment horizontal="right" vertical="top" wrapText="1"/>
    </xf>
    <xf numFmtId="166" fontId="4" fillId="0" borderId="1" xfId="0" applyNumberFormat="1" applyFont="1" applyBorder="1" applyAlignment="1">
      <alignment horizontal="right" vertical="top" wrapText="1"/>
    </xf>
    <xf numFmtId="166" fontId="4" fillId="0" borderId="1" xfId="0" applyNumberFormat="1" applyFont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13"/>
  <sheetViews>
    <sheetView tabSelected="1" topLeftCell="A87" workbookViewId="0">
      <selection activeCell="D93" sqref="D93"/>
    </sheetView>
  </sheetViews>
  <sheetFormatPr defaultRowHeight="15" x14ac:dyDescent="0.25"/>
  <cols>
    <col min="1" max="1" width="28.5703125" customWidth="1"/>
    <col min="2" max="2" width="14.28515625" customWidth="1"/>
    <col min="3" max="3" width="10.28515625" customWidth="1"/>
    <col min="4" max="4" width="24" customWidth="1"/>
    <col min="5" max="5" width="10.28515625" customWidth="1"/>
    <col min="6" max="6" width="14.28515625" customWidth="1"/>
    <col min="7" max="7" width="10.28515625" customWidth="1"/>
    <col min="8" max="8" width="16.85546875" customWidth="1"/>
    <col min="9" max="9" width="14.28515625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20" t="s">
        <v>112</v>
      </c>
      <c r="B2" s="20"/>
      <c r="C2" s="20"/>
      <c r="D2" s="20"/>
      <c r="E2" s="20"/>
      <c r="F2" s="20"/>
      <c r="G2" s="20"/>
      <c r="H2" s="20"/>
      <c r="I2" s="20"/>
    </row>
    <row r="3" spans="1:9" x14ac:dyDescent="0.25">
      <c r="A3" s="1"/>
      <c r="B3" s="1"/>
      <c r="C3" s="1"/>
      <c r="D3" s="1"/>
      <c r="E3" s="1"/>
      <c r="F3" s="1"/>
      <c r="G3" s="1"/>
      <c r="H3" s="1"/>
      <c r="I3" s="1"/>
    </row>
    <row r="4" spans="1:9" ht="15" customHeight="1" x14ac:dyDescent="0.25">
      <c r="A4" s="1"/>
      <c r="B4" s="1"/>
      <c r="C4" s="1"/>
      <c r="D4" s="1"/>
      <c r="E4" s="1"/>
      <c r="F4" s="1"/>
      <c r="G4" s="1"/>
      <c r="H4" s="1"/>
      <c r="I4" s="5" t="s">
        <v>0</v>
      </c>
    </row>
    <row r="5" spans="1:9" ht="49.5" customHeight="1" x14ac:dyDescent="0.25">
      <c r="A5" s="2" t="s">
        <v>1</v>
      </c>
      <c r="B5" s="2" t="s">
        <v>113</v>
      </c>
      <c r="C5" s="11" t="s">
        <v>2</v>
      </c>
      <c r="D5" s="2" t="s">
        <v>114</v>
      </c>
      <c r="E5" s="2" t="s">
        <v>2</v>
      </c>
      <c r="F5" s="2" t="s">
        <v>115</v>
      </c>
      <c r="G5" s="2" t="s">
        <v>2</v>
      </c>
      <c r="H5" s="4" t="s">
        <v>3</v>
      </c>
      <c r="I5" s="4" t="s">
        <v>4</v>
      </c>
    </row>
    <row r="6" spans="1:9" ht="15" customHeight="1" x14ac:dyDescent="0.25">
      <c r="A6" s="2" t="s">
        <v>5</v>
      </c>
      <c r="B6" s="2" t="s">
        <v>6</v>
      </c>
      <c r="C6" s="2">
        <v>3</v>
      </c>
      <c r="D6" s="2">
        <v>4</v>
      </c>
      <c r="E6" s="2">
        <v>5</v>
      </c>
      <c r="F6" s="2">
        <v>6</v>
      </c>
      <c r="G6" s="2">
        <v>7</v>
      </c>
      <c r="H6" s="2">
        <v>8</v>
      </c>
      <c r="I6" s="2">
        <v>9</v>
      </c>
    </row>
    <row r="7" spans="1:9" ht="15" customHeight="1" x14ac:dyDescent="0.25">
      <c r="A7" s="21" t="s">
        <v>7</v>
      </c>
      <c r="B7" s="22"/>
      <c r="C7" s="22"/>
      <c r="D7" s="22"/>
      <c r="E7" s="22"/>
      <c r="F7" s="22"/>
      <c r="G7" s="22"/>
      <c r="H7" s="22"/>
      <c r="I7" s="23"/>
    </row>
    <row r="8" spans="1:9" ht="26.25" customHeight="1" x14ac:dyDescent="0.25">
      <c r="A8" s="3" t="s">
        <v>8</v>
      </c>
      <c r="B8" s="27">
        <v>35996</v>
      </c>
      <c r="C8" s="15">
        <f>B8/B42*100</f>
        <v>30.490614623568472</v>
      </c>
      <c r="D8" s="15">
        <f>D9+D11+D14+D19+D22+D23+D24+D25+D27+D28+D29+D30</f>
        <v>202881</v>
      </c>
      <c r="E8" s="15">
        <f>D8/D42*100</f>
        <v>34.132238217891405</v>
      </c>
      <c r="F8" s="15">
        <f>F9+F11+F14+F19+F22+F23+F24+F25+F27+F28+F29+F30</f>
        <v>28159</v>
      </c>
      <c r="G8" s="10">
        <f>F8/F42*100</f>
        <v>34.326429607596943</v>
      </c>
      <c r="H8" s="10">
        <f>F8/B8*100-100</f>
        <v>-21.771863540393383</v>
      </c>
      <c r="I8" s="10">
        <f>F8/D8*100</f>
        <v>13.879564868075375</v>
      </c>
    </row>
    <row r="9" spans="1:9" ht="26.25" customHeight="1" x14ac:dyDescent="0.25">
      <c r="A9" s="3" t="s">
        <v>9</v>
      </c>
      <c r="B9" s="27">
        <v>26473</v>
      </c>
      <c r="C9" s="15">
        <f>B9/B42*100</f>
        <v>22.424103815138579</v>
      </c>
      <c r="D9" s="15">
        <f>D10</f>
        <v>155821</v>
      </c>
      <c r="E9" s="15">
        <f>D9/D42*100</f>
        <v>26.214970802342542</v>
      </c>
      <c r="F9" s="15">
        <f>F10</f>
        <v>17396</v>
      </c>
      <c r="G9" s="10">
        <f>F9/F42*100</f>
        <v>21.206099984152718</v>
      </c>
      <c r="H9" s="10">
        <f t="shared" ref="H9:H42" si="0">F9/B9*100-100</f>
        <v>-34.28776489253201</v>
      </c>
      <c r="I9" s="10">
        <f t="shared" ref="I9:I42" si="1">F9/D9*100</f>
        <v>11.164092131355851</v>
      </c>
    </row>
    <row r="10" spans="1:9" ht="26.25" customHeight="1" x14ac:dyDescent="0.25">
      <c r="A10" s="3" t="s">
        <v>10</v>
      </c>
      <c r="B10" s="27">
        <v>26473</v>
      </c>
      <c r="C10" s="15">
        <f>B10/B42*100</f>
        <v>22.424103815138579</v>
      </c>
      <c r="D10" s="15">
        <v>155821</v>
      </c>
      <c r="E10" s="15">
        <f>D10/D42*100</f>
        <v>26.214970802342542</v>
      </c>
      <c r="F10" s="15">
        <v>17396</v>
      </c>
      <c r="G10" s="10">
        <f>F10/F42*100</f>
        <v>21.206099984152718</v>
      </c>
      <c r="H10" s="10">
        <f t="shared" si="0"/>
        <v>-34.28776489253201</v>
      </c>
      <c r="I10" s="10">
        <f t="shared" si="1"/>
        <v>11.164092131355851</v>
      </c>
    </row>
    <row r="11" spans="1:9" ht="64.5" customHeight="1" x14ac:dyDescent="0.25">
      <c r="A11" s="3" t="s">
        <v>11</v>
      </c>
      <c r="B11" s="27">
        <v>831</v>
      </c>
      <c r="C11" s="15">
        <f>B11/B42*100</f>
        <v>0.70390323236430163</v>
      </c>
      <c r="D11" s="15">
        <f>D12</f>
        <v>3758</v>
      </c>
      <c r="E11" s="15">
        <f>D11/D42*100</f>
        <v>0.63223737670277613</v>
      </c>
      <c r="F11" s="15">
        <f>F12</f>
        <v>362</v>
      </c>
      <c r="G11" s="10">
        <f>F11/F42*100</f>
        <v>0.44128582399765948</v>
      </c>
      <c r="H11" s="10">
        <f t="shared" si="0"/>
        <v>-56.438026474127554</v>
      </c>
      <c r="I11" s="10">
        <f t="shared" si="1"/>
        <v>9.6327833954230968</v>
      </c>
    </row>
    <row r="12" spans="1:9" ht="26.25" customHeight="1" x14ac:dyDescent="0.25">
      <c r="A12" s="3" t="s">
        <v>12</v>
      </c>
      <c r="B12" s="27">
        <v>831</v>
      </c>
      <c r="C12" s="15">
        <f>B12/B42*100</f>
        <v>0.70390323236430163</v>
      </c>
      <c r="D12" s="15">
        <f>D13</f>
        <v>3758</v>
      </c>
      <c r="E12" s="15">
        <f>D12/D42*100</f>
        <v>0.63223737670277613</v>
      </c>
      <c r="F12" s="15">
        <f>F13</f>
        <v>362</v>
      </c>
      <c r="G12" s="10">
        <f>F12/F42*100</f>
        <v>0.44128582399765948</v>
      </c>
      <c r="H12" s="10">
        <f t="shared" si="0"/>
        <v>-56.438026474127554</v>
      </c>
      <c r="I12" s="10">
        <f t="shared" si="1"/>
        <v>9.6327833954230968</v>
      </c>
    </row>
    <row r="13" spans="1:9" ht="26.25" customHeight="1" x14ac:dyDescent="0.25">
      <c r="A13" s="3" t="s">
        <v>13</v>
      </c>
      <c r="B13" s="27">
        <v>831</v>
      </c>
      <c r="C13" s="15">
        <f>B13/B42*100</f>
        <v>0.70390323236430163</v>
      </c>
      <c r="D13" s="15">
        <v>3758</v>
      </c>
      <c r="E13" s="15">
        <f>D13/D42*100</f>
        <v>0.63223737670277613</v>
      </c>
      <c r="F13" s="15">
        <v>362</v>
      </c>
      <c r="G13" s="10">
        <f>F13/F42*100</f>
        <v>0.44128582399765948</v>
      </c>
      <c r="H13" s="10">
        <f t="shared" si="0"/>
        <v>-56.438026474127554</v>
      </c>
      <c r="I13" s="10">
        <f t="shared" si="1"/>
        <v>9.6327833954230968</v>
      </c>
    </row>
    <row r="14" spans="1:9" ht="26.25" customHeight="1" x14ac:dyDescent="0.25">
      <c r="A14" s="3" t="s">
        <v>14</v>
      </c>
      <c r="B14" s="27">
        <v>824</v>
      </c>
      <c r="C14" s="15">
        <f>B14/B42*100</f>
        <v>0.69797384292200315</v>
      </c>
      <c r="D14" s="15">
        <f>D15+D16+D17+D18</f>
        <v>3670</v>
      </c>
      <c r="E14" s="15">
        <f>D14/D42*100</f>
        <v>0.61743245675869829</v>
      </c>
      <c r="F14" s="15">
        <f>F15+F16+F17+F18</f>
        <v>613</v>
      </c>
      <c r="G14" s="10">
        <f>F14/F42*100</f>
        <v>0.74726024892421339</v>
      </c>
      <c r="H14" s="10">
        <f t="shared" si="0"/>
        <v>-25.606796116504853</v>
      </c>
      <c r="I14" s="10">
        <f t="shared" si="1"/>
        <v>16.702997275204361</v>
      </c>
    </row>
    <row r="15" spans="1:9" ht="39" customHeight="1" x14ac:dyDescent="0.25">
      <c r="A15" s="3" t="s">
        <v>15</v>
      </c>
      <c r="B15" s="27">
        <v>307</v>
      </c>
      <c r="C15" s="15">
        <f>B15/B42*100</f>
        <v>0.260046079826523</v>
      </c>
      <c r="D15" s="15">
        <v>2257</v>
      </c>
      <c r="E15" s="15">
        <f>D15/D42*100</f>
        <v>0.37971254902026758</v>
      </c>
      <c r="F15" s="15">
        <v>-32</v>
      </c>
      <c r="G15" s="10">
        <f>F15/F42*100</f>
        <v>-3.9008691624102497E-2</v>
      </c>
      <c r="H15" s="10">
        <f t="shared" si="0"/>
        <v>-110.42345276872965</v>
      </c>
      <c r="I15" s="10">
        <f t="shared" si="1"/>
        <v>-1.4178112538768277</v>
      </c>
    </row>
    <row r="16" spans="1:9" ht="39" customHeight="1" x14ac:dyDescent="0.25">
      <c r="A16" s="3" t="s">
        <v>103</v>
      </c>
      <c r="B16" s="27">
        <v>5</v>
      </c>
      <c r="C16" s="15">
        <f>B16/B42*100</f>
        <v>4.2352781730704073E-3</v>
      </c>
      <c r="D16" s="15">
        <v>0</v>
      </c>
      <c r="E16" s="15">
        <f>D16/D42*100</f>
        <v>0</v>
      </c>
      <c r="F16" s="15">
        <v>0</v>
      </c>
      <c r="G16" s="10">
        <f>F16/F42*100</f>
        <v>0</v>
      </c>
      <c r="H16" s="10">
        <f t="shared" si="0"/>
        <v>-100</v>
      </c>
      <c r="I16" s="10"/>
    </row>
    <row r="17" spans="1:9" ht="39" customHeight="1" x14ac:dyDescent="0.25">
      <c r="A17" s="3" t="s">
        <v>104</v>
      </c>
      <c r="B17" s="27">
        <v>173</v>
      </c>
      <c r="C17" s="15">
        <f>B17/B42*100</f>
        <v>0.1465406247882361</v>
      </c>
      <c r="D17" s="15">
        <v>453</v>
      </c>
      <c r="E17" s="15">
        <f>D17/D42*100</f>
        <v>7.6211690166673118E-2</v>
      </c>
      <c r="F17" s="15">
        <v>0</v>
      </c>
      <c r="G17" s="10">
        <f>F17/F42*100</f>
        <v>0</v>
      </c>
      <c r="H17" s="10"/>
      <c r="I17" s="10">
        <f t="shared" si="1"/>
        <v>0</v>
      </c>
    </row>
    <row r="18" spans="1:9" ht="38.25" customHeight="1" x14ac:dyDescent="0.25">
      <c r="A18" s="3" t="s">
        <v>105</v>
      </c>
      <c r="B18" s="27">
        <v>339</v>
      </c>
      <c r="C18" s="15">
        <f>B18/B42*100</f>
        <v>0.2871518601341736</v>
      </c>
      <c r="D18" s="15">
        <v>960</v>
      </c>
      <c r="E18" s="15">
        <f>D18/D42*100</f>
        <v>0.1615082175717576</v>
      </c>
      <c r="F18" s="15">
        <v>645</v>
      </c>
      <c r="G18" s="10">
        <f>F18/F42*100</f>
        <v>0.78626894054831598</v>
      </c>
      <c r="H18" s="10">
        <f t="shared" si="0"/>
        <v>90.26548672566372</v>
      </c>
      <c r="I18" s="10">
        <f t="shared" si="1"/>
        <v>67.1875</v>
      </c>
    </row>
    <row r="19" spans="1:9" ht="15" customHeight="1" x14ac:dyDescent="0.25">
      <c r="A19" s="3" t="s">
        <v>16</v>
      </c>
      <c r="B19" s="27">
        <v>0</v>
      </c>
      <c r="C19" s="15">
        <f>B19/B42*100</f>
        <v>0</v>
      </c>
      <c r="D19" s="15">
        <f>D20+D21</f>
        <v>0</v>
      </c>
      <c r="E19" s="15">
        <f>D19/D42*100</f>
        <v>0</v>
      </c>
      <c r="F19" s="15">
        <f>F20+F21</f>
        <v>0</v>
      </c>
      <c r="G19" s="10">
        <f>F19/F42*100</f>
        <v>0</v>
      </c>
      <c r="H19" s="10"/>
      <c r="I19" s="10"/>
    </row>
    <row r="20" spans="1:9" ht="26.25" customHeight="1" x14ac:dyDescent="0.25">
      <c r="A20" s="3" t="s">
        <v>106</v>
      </c>
      <c r="B20" s="27">
        <v>0</v>
      </c>
      <c r="C20" s="15">
        <f>B20/B42*100</f>
        <v>0</v>
      </c>
      <c r="D20" s="15">
        <v>0</v>
      </c>
      <c r="E20" s="15">
        <f>D20/D42*100</f>
        <v>0</v>
      </c>
      <c r="F20" s="15">
        <v>0</v>
      </c>
      <c r="G20" s="10">
        <f>F20/F42*100</f>
        <v>0</v>
      </c>
      <c r="H20" s="10"/>
      <c r="I20" s="10"/>
    </row>
    <row r="21" spans="1:9" ht="15" customHeight="1" x14ac:dyDescent="0.25">
      <c r="A21" s="3" t="s">
        <v>107</v>
      </c>
      <c r="B21" s="27">
        <v>0</v>
      </c>
      <c r="C21" s="15">
        <f>B21/B42*100</f>
        <v>0</v>
      </c>
      <c r="D21" s="15">
        <v>0</v>
      </c>
      <c r="E21" s="15">
        <f>D21/D42*100</f>
        <v>0</v>
      </c>
      <c r="F21" s="15">
        <v>0</v>
      </c>
      <c r="G21" s="10">
        <f>F21/F42*100</f>
        <v>0</v>
      </c>
      <c r="H21" s="10"/>
      <c r="I21" s="10"/>
    </row>
    <row r="22" spans="1:9" ht="26.25" customHeight="1" x14ac:dyDescent="0.25">
      <c r="A22" s="3" t="s">
        <v>17</v>
      </c>
      <c r="B22" s="27">
        <v>736</v>
      </c>
      <c r="C22" s="15">
        <f>B22/B42*100</f>
        <v>0.62343294707596397</v>
      </c>
      <c r="D22" s="15">
        <v>3225</v>
      </c>
      <c r="E22" s="15">
        <f>D22/D42*100</f>
        <v>0.54256666840512313</v>
      </c>
      <c r="F22" s="15">
        <v>891</v>
      </c>
      <c r="G22" s="10">
        <f>F22/F42*100</f>
        <v>1.0861482574086039</v>
      </c>
      <c r="H22" s="10">
        <f t="shared" si="0"/>
        <v>21.059782608695656</v>
      </c>
      <c r="I22" s="10">
        <f t="shared" si="1"/>
        <v>27.627906976744189</v>
      </c>
    </row>
    <row r="23" spans="1:9" ht="64.5" customHeight="1" x14ac:dyDescent="0.25">
      <c r="A23" s="3" t="s">
        <v>18</v>
      </c>
      <c r="B23" s="27">
        <v>0</v>
      </c>
      <c r="C23" s="15">
        <f>B23/B42*100</f>
        <v>0</v>
      </c>
      <c r="D23" s="15">
        <v>0</v>
      </c>
      <c r="E23" s="15">
        <f>D23/D42*100</f>
        <v>0</v>
      </c>
      <c r="F23" s="15">
        <v>0</v>
      </c>
      <c r="G23" s="10">
        <f>F23/F42*100</f>
        <v>0</v>
      </c>
      <c r="H23" s="10"/>
      <c r="I23" s="10"/>
    </row>
    <row r="24" spans="1:9" ht="76.5" customHeight="1" x14ac:dyDescent="0.25">
      <c r="A24" s="3" t="s">
        <v>19</v>
      </c>
      <c r="B24" s="27">
        <v>1951</v>
      </c>
      <c r="C24" s="15">
        <f>B24/B42*100</f>
        <v>1.652605543132073</v>
      </c>
      <c r="D24" s="15">
        <v>11726</v>
      </c>
      <c r="E24" s="15">
        <f>D24/D42*100</f>
        <v>1.972755582548364</v>
      </c>
      <c r="F24" s="15">
        <v>3159</v>
      </c>
      <c r="G24" s="10">
        <f>F24/F42*100</f>
        <v>3.8508892762668681</v>
      </c>
      <c r="H24" s="10">
        <f t="shared" si="0"/>
        <v>61.916965658636599</v>
      </c>
      <c r="I24" s="10">
        <f t="shared" si="1"/>
        <v>26.940133037694014</v>
      </c>
    </row>
    <row r="25" spans="1:9" ht="50.25" customHeight="1" x14ac:dyDescent="0.25">
      <c r="A25" s="3" t="s">
        <v>20</v>
      </c>
      <c r="B25" s="27">
        <v>219</v>
      </c>
      <c r="C25" s="15">
        <f>B25/B42*100</f>
        <v>0.18550518398048385</v>
      </c>
      <c r="D25" s="15">
        <f>D26</f>
        <v>289</v>
      </c>
      <c r="E25" s="15">
        <f>D25/D42*100</f>
        <v>4.8620702998164525E-2</v>
      </c>
      <c r="F25" s="15">
        <f>F26</f>
        <v>94</v>
      </c>
      <c r="G25" s="10">
        <f>F25/F42*100</f>
        <v>0.11458803164580107</v>
      </c>
      <c r="H25" s="10"/>
      <c r="I25" s="10">
        <f t="shared" si="1"/>
        <v>32.525951557093421</v>
      </c>
    </row>
    <row r="26" spans="1:9" ht="39" customHeight="1" x14ac:dyDescent="0.25">
      <c r="A26" s="3" t="s">
        <v>21</v>
      </c>
      <c r="B26" s="27">
        <v>219</v>
      </c>
      <c r="C26" s="15">
        <f>B26/B42*100</f>
        <v>0.18550518398048385</v>
      </c>
      <c r="D26" s="15">
        <v>289</v>
      </c>
      <c r="E26" s="15">
        <f>D26/D42*100</f>
        <v>4.8620702998164525E-2</v>
      </c>
      <c r="F26" s="15">
        <v>94</v>
      </c>
      <c r="G26" s="10">
        <f>F26/F42*100</f>
        <v>0.11458803164580107</v>
      </c>
      <c r="H26" s="10"/>
      <c r="I26" s="10">
        <f t="shared" si="1"/>
        <v>32.525951557093421</v>
      </c>
    </row>
    <row r="27" spans="1:9" ht="51.75" customHeight="1" x14ac:dyDescent="0.25">
      <c r="A27" s="3" t="s">
        <v>22</v>
      </c>
      <c r="B27" s="27">
        <v>3352</v>
      </c>
      <c r="C27" s="15">
        <f>B27/B42*100</f>
        <v>2.8393304872264009</v>
      </c>
      <c r="D27" s="15">
        <v>13850</v>
      </c>
      <c r="E27" s="15">
        <f>D27/D42*100</f>
        <v>2.3300925139258779</v>
      </c>
      <c r="F27" s="15">
        <v>1688</v>
      </c>
      <c r="G27" s="10">
        <f>F27/F42*100</f>
        <v>2.0577084831714063</v>
      </c>
      <c r="H27" s="10">
        <f t="shared" si="0"/>
        <v>-49.64200477326969</v>
      </c>
      <c r="I27" s="10">
        <f t="shared" si="1"/>
        <v>12.187725631768952</v>
      </c>
    </row>
    <row r="28" spans="1:9" ht="39" customHeight="1" x14ac:dyDescent="0.25">
      <c r="A28" s="3" t="s">
        <v>23</v>
      </c>
      <c r="B28" s="27">
        <v>1461</v>
      </c>
      <c r="C28" s="15">
        <f>B28/B42*100</f>
        <v>1.237548282171173</v>
      </c>
      <c r="D28" s="15">
        <v>9350</v>
      </c>
      <c r="E28" s="15">
        <f>D28/D42*100</f>
        <v>1.5730227440582638</v>
      </c>
      <c r="F28" s="15">
        <v>3846</v>
      </c>
      <c r="G28" s="10">
        <f>F28/F42*100</f>
        <v>4.6883571245718185</v>
      </c>
      <c r="H28" s="10">
        <f t="shared" si="0"/>
        <v>163.24435318275152</v>
      </c>
      <c r="I28" s="10">
        <f t="shared" si="1"/>
        <v>41.133689839572192</v>
      </c>
    </row>
    <row r="29" spans="1:9" ht="26.25" customHeight="1" x14ac:dyDescent="0.25">
      <c r="A29" s="3" t="s">
        <v>24</v>
      </c>
      <c r="B29" s="27">
        <v>114</v>
      </c>
      <c r="C29" s="15">
        <f>B29/B42*100</f>
        <v>9.6564342346005291E-2</v>
      </c>
      <c r="D29" s="15">
        <v>1050</v>
      </c>
      <c r="E29" s="15">
        <f>D29/D42*100</f>
        <v>0.17664961296910989</v>
      </c>
      <c r="F29" s="15">
        <v>84</v>
      </c>
      <c r="G29" s="10">
        <f>F29/F42*100</f>
        <v>0.10239781551326906</v>
      </c>
      <c r="H29" s="10">
        <f t="shared" si="0"/>
        <v>-26.31578947368422</v>
      </c>
      <c r="I29" s="10">
        <f t="shared" si="1"/>
        <v>8</v>
      </c>
    </row>
    <row r="30" spans="1:9" ht="26.25" customHeight="1" x14ac:dyDescent="0.25">
      <c r="A30" s="3" t="s">
        <v>25</v>
      </c>
      <c r="B30" s="27">
        <v>35</v>
      </c>
      <c r="C30" s="15">
        <f>B30/B42*100</f>
        <v>2.9646947211492854E-2</v>
      </c>
      <c r="D30" s="15">
        <v>142</v>
      </c>
      <c r="E30" s="15">
        <f>D30/D42*100</f>
        <v>2.3889757182489143E-2</v>
      </c>
      <c r="F30" s="15">
        <v>26</v>
      </c>
      <c r="G30" s="10">
        <f>F30/F42*100</f>
        <v>3.1694561944583283E-2</v>
      </c>
      <c r="H30" s="10">
        <f t="shared" si="0"/>
        <v>-25.714285714285708</v>
      </c>
      <c r="I30" s="10">
        <f t="shared" si="1"/>
        <v>18.30985915492958</v>
      </c>
    </row>
    <row r="31" spans="1:9" ht="26.25" customHeight="1" x14ac:dyDescent="0.25">
      <c r="A31" s="3" t="s">
        <v>26</v>
      </c>
      <c r="B31" s="27">
        <v>82060</v>
      </c>
      <c r="C31" s="15">
        <f>B31/B42*100</f>
        <v>69.509385376431524</v>
      </c>
      <c r="D31" s="15">
        <f>D32+D39+D40+D41</f>
        <v>391516</v>
      </c>
      <c r="E31" s="15">
        <f>D31/D42*100</f>
        <v>65.867761782108587</v>
      </c>
      <c r="F31" s="15">
        <f t="shared" ref="F31" si="2">F32+F39+F40+F41</f>
        <v>53874</v>
      </c>
      <c r="G31" s="10">
        <f>F31/F42*100</f>
        <v>65.673570392403064</v>
      </c>
      <c r="H31" s="10">
        <f t="shared" si="0"/>
        <v>-34.348038020960274</v>
      </c>
      <c r="I31" s="10">
        <f t="shared" si="1"/>
        <v>13.760357175696521</v>
      </c>
    </row>
    <row r="32" spans="1:9" ht="64.5" customHeight="1" x14ac:dyDescent="0.25">
      <c r="A32" s="3" t="s">
        <v>27</v>
      </c>
      <c r="B32" s="27">
        <v>82862</v>
      </c>
      <c r="C32" s="15">
        <f>B32/B42*100</f>
        <v>70.188723995392024</v>
      </c>
      <c r="D32" s="15">
        <f>D33+D36+D37+D38</f>
        <v>391516</v>
      </c>
      <c r="E32" s="15">
        <f>D32/D42*100</f>
        <v>65.867761782108587</v>
      </c>
      <c r="F32" s="15">
        <f t="shared" ref="F32" si="3">F33+F36+F37+F38</f>
        <v>53892</v>
      </c>
      <c r="G32" s="10">
        <f>F32/F42*100</f>
        <v>65.695512781441607</v>
      </c>
      <c r="H32" s="10">
        <f t="shared" si="0"/>
        <v>-34.961743621925606</v>
      </c>
      <c r="I32" s="10">
        <f t="shared" si="1"/>
        <v>13.764954688952685</v>
      </c>
    </row>
    <row r="33" spans="1:9" ht="39" customHeight="1" x14ac:dyDescent="0.25">
      <c r="A33" s="3" t="s">
        <v>28</v>
      </c>
      <c r="B33" s="27">
        <v>21923</v>
      </c>
      <c r="C33" s="15">
        <f>B33/B42*100</f>
        <v>18.570000677644508</v>
      </c>
      <c r="D33" s="15">
        <f>D34+D35</f>
        <v>72338</v>
      </c>
      <c r="E33" s="15">
        <f>D33/D42*100</f>
        <v>12.169980669485209</v>
      </c>
      <c r="F33" s="15">
        <f>F34+F35</f>
        <v>12056</v>
      </c>
      <c r="G33" s="10">
        <f>F33/F42*100</f>
        <v>14.696524569380614</v>
      </c>
      <c r="H33" s="10">
        <f t="shared" si="0"/>
        <v>-45.007526342197693</v>
      </c>
      <c r="I33" s="10">
        <f t="shared" si="1"/>
        <v>16.666205866902597</v>
      </c>
    </row>
    <row r="34" spans="1:9" ht="39" customHeight="1" x14ac:dyDescent="0.25">
      <c r="A34" s="3" t="s">
        <v>29</v>
      </c>
      <c r="B34" s="27">
        <v>21923</v>
      </c>
      <c r="C34" s="15">
        <f>B34/B42*100</f>
        <v>18.570000677644508</v>
      </c>
      <c r="D34" s="15">
        <v>72338</v>
      </c>
      <c r="E34" s="15">
        <f>D34/D42*100</f>
        <v>12.169980669485209</v>
      </c>
      <c r="F34" s="15">
        <v>12056</v>
      </c>
      <c r="G34" s="10">
        <f>F34/F42*100</f>
        <v>14.696524569380614</v>
      </c>
      <c r="H34" s="10">
        <f t="shared" si="0"/>
        <v>-45.007526342197693</v>
      </c>
      <c r="I34" s="10">
        <f t="shared" si="1"/>
        <v>16.666205866902597</v>
      </c>
    </row>
    <row r="35" spans="1:9" ht="32.25" customHeight="1" x14ac:dyDescent="0.25">
      <c r="A35" s="19" t="s">
        <v>108</v>
      </c>
      <c r="B35" s="27">
        <v>0</v>
      </c>
      <c r="C35" s="15">
        <f>B35/B42*100</f>
        <v>0</v>
      </c>
      <c r="D35" s="15">
        <v>0</v>
      </c>
      <c r="E35" s="15">
        <f>D35/D42*100</f>
        <v>0</v>
      </c>
      <c r="F35" s="15">
        <v>0</v>
      </c>
      <c r="G35" s="10">
        <f>F35/F42*100</f>
        <v>0</v>
      </c>
      <c r="H35" s="10"/>
      <c r="I35" s="10"/>
    </row>
    <row r="36" spans="1:9" ht="32.25" customHeight="1" x14ac:dyDescent="0.25">
      <c r="A36" s="18" t="s">
        <v>109</v>
      </c>
      <c r="B36" s="27">
        <v>6080</v>
      </c>
      <c r="C36" s="15">
        <f>B36/B42*100</f>
        <v>5.1500982584536148</v>
      </c>
      <c r="D36" s="15">
        <v>29029</v>
      </c>
      <c r="E36" s="15">
        <f>D36/D42*100</f>
        <v>4.883772966552657</v>
      </c>
      <c r="F36" s="15">
        <v>3852</v>
      </c>
      <c r="G36" s="10">
        <f>F36/F42*100</f>
        <v>4.6956712542513381</v>
      </c>
      <c r="H36" s="10"/>
      <c r="I36" s="10">
        <f t="shared" si="1"/>
        <v>13.269489131558096</v>
      </c>
    </row>
    <row r="37" spans="1:9" ht="32.25" customHeight="1" x14ac:dyDescent="0.25">
      <c r="A37" s="18" t="s">
        <v>110</v>
      </c>
      <c r="B37" s="27">
        <v>53034</v>
      </c>
      <c r="C37" s="15">
        <f>B37/B42*100</f>
        <v>44.922748526123193</v>
      </c>
      <c r="D37" s="15">
        <v>290149</v>
      </c>
      <c r="E37" s="15">
        <f>D37/D42*100</f>
        <v>48.814008146070726</v>
      </c>
      <c r="F37" s="15">
        <v>36156</v>
      </c>
      <c r="G37" s="10">
        <f>F37/F42*100</f>
        <v>44.074945448782813</v>
      </c>
      <c r="H37" s="10">
        <f t="shared" si="0"/>
        <v>-31.824867066410221</v>
      </c>
      <c r="I37" s="10">
        <f t="shared" si="1"/>
        <v>12.461183736631869</v>
      </c>
    </row>
    <row r="38" spans="1:9" ht="26.25" customHeight="1" x14ac:dyDescent="0.25">
      <c r="A38" s="3" t="s">
        <v>30</v>
      </c>
      <c r="B38" s="27">
        <v>1825</v>
      </c>
      <c r="C38" s="15">
        <f>B38/B42*100</f>
        <v>1.5458765331706985</v>
      </c>
      <c r="D38" s="15">
        <v>0</v>
      </c>
      <c r="E38" s="15">
        <f>D38/D42*100</f>
        <v>0</v>
      </c>
      <c r="F38" s="15">
        <v>1828</v>
      </c>
      <c r="G38" s="10">
        <f>F38/F42*100</f>
        <v>2.2283715090268554</v>
      </c>
      <c r="H38" s="10"/>
      <c r="I38" s="10"/>
    </row>
    <row r="39" spans="1:9" ht="26.25" customHeight="1" x14ac:dyDescent="0.25">
      <c r="A39" s="3" t="s">
        <v>31</v>
      </c>
      <c r="B39" s="27">
        <v>-104</v>
      </c>
      <c r="C39" s="15">
        <f>B39/B42*100</f>
        <v>-8.8093785999864477E-2</v>
      </c>
      <c r="D39" s="15">
        <v>0</v>
      </c>
      <c r="E39" s="15">
        <f>D39/D42*100</f>
        <v>0</v>
      </c>
      <c r="F39" s="15">
        <v>0</v>
      </c>
      <c r="G39" s="10">
        <f>F39/F42*100</f>
        <v>0</v>
      </c>
      <c r="H39" s="10"/>
      <c r="I39" s="10"/>
    </row>
    <row r="40" spans="1:9" ht="64.5" customHeight="1" x14ac:dyDescent="0.25">
      <c r="A40" s="3" t="s">
        <v>32</v>
      </c>
      <c r="B40" s="27">
        <v>396</v>
      </c>
      <c r="C40" s="15">
        <f>B40/B42*100</f>
        <v>0.33543403130717625</v>
      </c>
      <c r="D40" s="15">
        <v>0</v>
      </c>
      <c r="E40" s="15">
        <f>D40/D42*100</f>
        <v>0</v>
      </c>
      <c r="F40" s="15">
        <v>0</v>
      </c>
      <c r="G40" s="10">
        <f>F40/F42*100</f>
        <v>0</v>
      </c>
      <c r="H40" s="10"/>
      <c r="I40" s="10"/>
    </row>
    <row r="41" spans="1:9" ht="39" customHeight="1" x14ac:dyDescent="0.25">
      <c r="A41" s="3" t="s">
        <v>33</v>
      </c>
      <c r="B41" s="27">
        <v>-1094</v>
      </c>
      <c r="C41" s="15">
        <f>B41/B42*100</f>
        <v>-0.9266788642678051</v>
      </c>
      <c r="D41" s="15">
        <v>0</v>
      </c>
      <c r="E41" s="15">
        <f>D41/D42*100</f>
        <v>0</v>
      </c>
      <c r="F41" s="15">
        <v>-18</v>
      </c>
      <c r="G41" s="10">
        <f>F41/F42*100</f>
        <v>-2.1942389038557653E-2</v>
      </c>
      <c r="H41" s="10">
        <f t="shared" si="0"/>
        <v>-98.354661791590487</v>
      </c>
      <c r="I41" s="10" t="e">
        <f t="shared" si="1"/>
        <v>#DIV/0!</v>
      </c>
    </row>
    <row r="42" spans="1:9" s="14" customFormat="1" ht="15" customHeight="1" x14ac:dyDescent="0.25">
      <c r="A42" s="12" t="s">
        <v>34</v>
      </c>
      <c r="B42" s="16">
        <f>B8+B31</f>
        <v>118056</v>
      </c>
      <c r="C42" s="13">
        <f>C31+C8</f>
        <v>100</v>
      </c>
      <c r="D42" s="16">
        <f>D8+D31</f>
        <v>594397</v>
      </c>
      <c r="E42" s="16">
        <f>SUM(E8,E31)</f>
        <v>100</v>
      </c>
      <c r="F42" s="16">
        <f>F8+F31</f>
        <v>82033</v>
      </c>
      <c r="G42" s="13">
        <f>G31+G8</f>
        <v>100</v>
      </c>
      <c r="H42" s="10">
        <f t="shared" si="0"/>
        <v>-30.513485125703056</v>
      </c>
      <c r="I42" s="10">
        <f t="shared" si="1"/>
        <v>13.801045429233325</v>
      </c>
    </row>
    <row r="43" spans="1:9" ht="26.25" customHeight="1" x14ac:dyDescent="0.25">
      <c r="A43" s="3" t="s">
        <v>35</v>
      </c>
      <c r="B43" s="17">
        <f>SUM(B44:B49)</f>
        <v>11160.8</v>
      </c>
      <c r="C43" s="9">
        <f>B43/B87*100</f>
        <v>9.8963177873561428</v>
      </c>
      <c r="D43" s="17">
        <f>SUM(D44:D49)</f>
        <v>83370.2</v>
      </c>
      <c r="E43" s="9">
        <f>D43/D87*100</f>
        <v>13.006381020994558</v>
      </c>
      <c r="F43" s="17">
        <f>SUM(F44:F49)</f>
        <v>12266.7</v>
      </c>
      <c r="G43" s="9">
        <f>F43/F87*100</f>
        <v>9.2252884524269696</v>
      </c>
      <c r="H43" s="9">
        <f>F43/B43*100-100</f>
        <v>9.9087879005089263</v>
      </c>
      <c r="I43" s="10">
        <f t="shared" ref="I43:I72" si="4">F43/D43*100</f>
        <v>14.713530734003278</v>
      </c>
    </row>
    <row r="44" spans="1:9" ht="78" customHeight="1" x14ac:dyDescent="0.25">
      <c r="A44" s="3" t="s">
        <v>36</v>
      </c>
      <c r="B44" s="28">
        <v>49.6</v>
      </c>
      <c r="C44" s="9">
        <f>B44/B87*100</f>
        <v>4.398048188775578E-2</v>
      </c>
      <c r="D44" s="17">
        <v>373.6</v>
      </c>
      <c r="E44" s="9">
        <f>D44/D87*100</f>
        <v>5.8284422364868596E-2</v>
      </c>
      <c r="F44" s="17">
        <v>47.8</v>
      </c>
      <c r="G44" s="9">
        <f>F44/F87*100</f>
        <v>3.5948444816128966E-2</v>
      </c>
      <c r="H44" s="9">
        <f>F44/B44*100-100</f>
        <v>-3.6290322580645267</v>
      </c>
      <c r="I44" s="10">
        <f t="shared" si="4"/>
        <v>12.794432548179872</v>
      </c>
    </row>
    <row r="45" spans="1:9" ht="111.75" customHeight="1" x14ac:dyDescent="0.25">
      <c r="A45" s="3" t="s">
        <v>37</v>
      </c>
      <c r="B45" s="28">
        <v>3851.2</v>
      </c>
      <c r="C45" s="9">
        <f>B45/B87*100</f>
        <v>3.4148716098009082</v>
      </c>
      <c r="D45" s="17">
        <v>22465.4</v>
      </c>
      <c r="E45" s="9">
        <f>D45/D87*100</f>
        <v>3.5047721150849003</v>
      </c>
      <c r="F45" s="17">
        <v>4073.4</v>
      </c>
      <c r="G45" s="9">
        <f>F45/F87*100</f>
        <v>3.0634392283267724</v>
      </c>
      <c r="H45" s="9">
        <f>F45/B45*100-100</f>
        <v>5.7696302451184067</v>
      </c>
      <c r="I45" s="10">
        <f t="shared" si="4"/>
        <v>18.131882806449028</v>
      </c>
    </row>
    <row r="46" spans="1:9" ht="15" customHeight="1" x14ac:dyDescent="0.25">
      <c r="A46" s="3" t="s">
        <v>38</v>
      </c>
      <c r="B46" s="28">
        <v>0</v>
      </c>
      <c r="C46" s="9">
        <f>B46/B87*100</f>
        <v>0</v>
      </c>
      <c r="D46" s="17">
        <v>1.8</v>
      </c>
      <c r="E46" s="9">
        <f>D46/D87*100</f>
        <v>2.8081359811767522E-4</v>
      </c>
      <c r="F46" s="17">
        <v>0</v>
      </c>
      <c r="G46" s="9">
        <f>F46/F87*100</f>
        <v>0</v>
      </c>
      <c r="H46" s="9" t="e">
        <f t="shared" ref="H46:H48" si="5">F46/B46*100-100</f>
        <v>#DIV/0!</v>
      </c>
      <c r="I46" s="10">
        <f t="shared" si="4"/>
        <v>0</v>
      </c>
    </row>
    <row r="47" spans="1:9" ht="64.5" customHeight="1" x14ac:dyDescent="0.25">
      <c r="A47" s="3" t="s">
        <v>39</v>
      </c>
      <c r="B47" s="28">
        <v>1639</v>
      </c>
      <c r="C47" s="9">
        <f>B47/B87*100</f>
        <v>1.4533066494764462</v>
      </c>
      <c r="D47" s="17">
        <v>9987.2000000000007</v>
      </c>
      <c r="E47" s="9">
        <f>D47/D87*100</f>
        <v>1.5580786484004701</v>
      </c>
      <c r="F47" s="17">
        <v>1760.7</v>
      </c>
      <c r="G47" s="9">
        <f>F47/F87*100</f>
        <v>1.3241511880284158</v>
      </c>
      <c r="H47" s="9">
        <f t="shared" si="5"/>
        <v>7.4252593044539452</v>
      </c>
      <c r="I47" s="10">
        <f t="shared" si="4"/>
        <v>17.629565844280677</v>
      </c>
    </row>
    <row r="48" spans="1:9" ht="15" customHeight="1" x14ac:dyDescent="0.25">
      <c r="A48" s="3" t="s">
        <v>40</v>
      </c>
      <c r="B48" s="28">
        <v>0</v>
      </c>
      <c r="C48" s="9">
        <f>B48/B87*100</f>
        <v>0</v>
      </c>
      <c r="D48" s="17">
        <v>500</v>
      </c>
      <c r="E48" s="9">
        <f>D48/D87*100</f>
        <v>7.8003777254909784E-2</v>
      </c>
      <c r="F48" s="17">
        <v>0</v>
      </c>
      <c r="G48" s="9">
        <f>F48/F87*100</f>
        <v>0</v>
      </c>
      <c r="H48" s="9" t="e">
        <f t="shared" si="5"/>
        <v>#DIV/0!</v>
      </c>
      <c r="I48" s="10">
        <f t="shared" si="4"/>
        <v>0</v>
      </c>
    </row>
    <row r="49" spans="1:9" ht="26.25" customHeight="1" x14ac:dyDescent="0.25">
      <c r="A49" s="3" t="s">
        <v>41</v>
      </c>
      <c r="B49" s="28">
        <v>5621</v>
      </c>
      <c r="C49" s="9">
        <f>B49/B87*100</f>
        <v>4.9841590461910323</v>
      </c>
      <c r="D49" s="17">
        <v>50042.2</v>
      </c>
      <c r="E49" s="9">
        <f>D49/D87*100</f>
        <v>7.8069612442912923</v>
      </c>
      <c r="F49" s="17">
        <v>6384.8</v>
      </c>
      <c r="G49" s="9">
        <f>F49/F87*100</f>
        <v>4.8017495912556534</v>
      </c>
      <c r="H49" s="9">
        <f>F49/B49*100-100</f>
        <v>13.588329478740448</v>
      </c>
      <c r="I49" s="10">
        <f t="shared" si="4"/>
        <v>12.758831546175028</v>
      </c>
    </row>
    <row r="50" spans="1:9" ht="15" customHeight="1" x14ac:dyDescent="0.25">
      <c r="A50" s="3" t="s">
        <v>42</v>
      </c>
      <c r="B50" s="17">
        <f>B51</f>
        <v>445.9</v>
      </c>
      <c r="C50" s="9">
        <f>B50/B87*100</f>
        <v>0.39538098535786892</v>
      </c>
      <c r="D50" s="17">
        <f>D51</f>
        <v>2207.4</v>
      </c>
      <c r="E50" s="9">
        <f>D50/D87*100</f>
        <v>0.34437107582497573</v>
      </c>
      <c r="F50" s="17">
        <f>F51</f>
        <v>551.9</v>
      </c>
      <c r="G50" s="9">
        <f>F50/F87*100</f>
        <v>0.415061646318443</v>
      </c>
      <c r="H50" s="9">
        <f>F50/B50*100-100</f>
        <v>23.772146221125823</v>
      </c>
      <c r="I50" s="10">
        <f t="shared" si="4"/>
        <v>25.002265108272177</v>
      </c>
    </row>
    <row r="51" spans="1:9" ht="26.25" customHeight="1" x14ac:dyDescent="0.25">
      <c r="A51" s="3" t="s">
        <v>43</v>
      </c>
      <c r="B51" s="29">
        <v>445.9</v>
      </c>
      <c r="C51" s="9">
        <f>B51/B87*100</f>
        <v>0.39538098535786892</v>
      </c>
      <c r="D51" s="17">
        <v>2207.4</v>
      </c>
      <c r="E51" s="9">
        <f>D51/D87*100</f>
        <v>0.34437107582497573</v>
      </c>
      <c r="F51" s="17">
        <v>551.9</v>
      </c>
      <c r="G51" s="9">
        <f>F51/F87*100</f>
        <v>0.415061646318443</v>
      </c>
      <c r="H51" s="9">
        <f t="shared" ref="H51:H100" si="6">F51/B51*100-100</f>
        <v>23.772146221125823</v>
      </c>
      <c r="I51" s="10">
        <f t="shared" si="4"/>
        <v>25.002265108272177</v>
      </c>
    </row>
    <row r="52" spans="1:9" ht="51.75" customHeight="1" x14ac:dyDescent="0.25">
      <c r="A52" s="3" t="s">
        <v>44</v>
      </c>
      <c r="B52" s="17">
        <f>B54</f>
        <v>305.89999999999998</v>
      </c>
      <c r="C52" s="9">
        <f>B52/B87*100</f>
        <v>0.27124252841662283</v>
      </c>
      <c r="D52" s="17">
        <f>SUM(D53:D54)</f>
        <v>2192.4</v>
      </c>
      <c r="E52" s="9">
        <f>D52/D87*100</f>
        <v>0.3420309625073284</v>
      </c>
      <c r="F52" s="17">
        <f>SUM(F53:F54)</f>
        <v>160.80000000000001</v>
      </c>
      <c r="G52" s="9">
        <f>F52/F87*100</f>
        <v>0.12093117000906983</v>
      </c>
      <c r="H52" s="9">
        <f t="shared" si="6"/>
        <v>-47.43380189604445</v>
      </c>
      <c r="I52" s="10">
        <f t="shared" si="4"/>
        <v>7.3344280240831967</v>
      </c>
    </row>
    <row r="53" spans="1:9" ht="20.25" customHeight="1" x14ac:dyDescent="0.25">
      <c r="A53" s="3" t="s">
        <v>111</v>
      </c>
      <c r="B53" s="30">
        <v>0</v>
      </c>
      <c r="C53" s="9">
        <f>B53/B87*100</f>
        <v>0</v>
      </c>
      <c r="D53" s="17">
        <v>360</v>
      </c>
      <c r="E53" s="9">
        <f>D53/D87*100</f>
        <v>5.6162719623535043E-2</v>
      </c>
      <c r="F53" s="17">
        <v>0</v>
      </c>
      <c r="G53" s="9">
        <f>F53/F87*100</f>
        <v>0</v>
      </c>
      <c r="H53" s="9" t="e">
        <f t="shared" si="6"/>
        <v>#DIV/0!</v>
      </c>
      <c r="I53" s="10">
        <f t="shared" si="4"/>
        <v>0</v>
      </c>
    </row>
    <row r="54" spans="1:9" ht="66" customHeight="1" x14ac:dyDescent="0.25">
      <c r="A54" s="3" t="s">
        <v>102</v>
      </c>
      <c r="B54" s="30">
        <v>305.89999999999998</v>
      </c>
      <c r="C54" s="9">
        <f>B54/B87*100</f>
        <v>0.27124252841662283</v>
      </c>
      <c r="D54" s="17">
        <v>1832.4</v>
      </c>
      <c r="E54" s="9">
        <f>D54/D87*100</f>
        <v>0.28586824288379337</v>
      </c>
      <c r="F54" s="17">
        <v>160.80000000000001</v>
      </c>
      <c r="G54" s="9">
        <f>F54/F87*100</f>
        <v>0.12093117000906983</v>
      </c>
      <c r="H54" s="9">
        <f t="shared" si="6"/>
        <v>-47.43380189604445</v>
      </c>
      <c r="I54" s="10">
        <f t="shared" si="4"/>
        <v>8.775376555337262</v>
      </c>
    </row>
    <row r="55" spans="1:9" ht="26.25" customHeight="1" x14ac:dyDescent="0.25">
      <c r="A55" s="3" t="s">
        <v>45</v>
      </c>
      <c r="B55" s="17">
        <f>SUM(B56:B58)</f>
        <v>853.9</v>
      </c>
      <c r="C55" s="9">
        <f>B55/B87*100</f>
        <v>0.7571559170152149</v>
      </c>
      <c r="D55" s="17">
        <f>SUM(D56:D58)</f>
        <v>6967.6</v>
      </c>
      <c r="E55" s="9">
        <f>D55/D87*100</f>
        <v>1.0869982368026188</v>
      </c>
      <c r="F55" s="17">
        <f>SUM(F56:F58)</f>
        <v>1176.5</v>
      </c>
      <c r="G55" s="9">
        <f>F55/F87*100</f>
        <v>0.88479801937606117</v>
      </c>
      <c r="H55" s="9">
        <f t="shared" si="6"/>
        <v>37.779599484717181</v>
      </c>
      <c r="I55" s="10">
        <f t="shared" si="4"/>
        <v>16.885297663470922</v>
      </c>
    </row>
    <row r="56" spans="1:9" ht="26.25" customHeight="1" x14ac:dyDescent="0.25">
      <c r="A56" s="3" t="s">
        <v>46</v>
      </c>
      <c r="B56" s="31">
        <v>0</v>
      </c>
      <c r="C56" s="9">
        <f>B56/B87*100</f>
        <v>0</v>
      </c>
      <c r="D56" s="17">
        <v>1139.9000000000001</v>
      </c>
      <c r="E56" s="9">
        <f>D56/D87*100</f>
        <v>0.17783301138574334</v>
      </c>
      <c r="F56" s="17">
        <v>0</v>
      </c>
      <c r="G56" s="9">
        <f>F56/F87*100</f>
        <v>0</v>
      </c>
      <c r="H56" s="9" t="e">
        <f t="shared" si="6"/>
        <v>#DIV/0!</v>
      </c>
      <c r="I56" s="10">
        <f t="shared" si="4"/>
        <v>0</v>
      </c>
    </row>
    <row r="57" spans="1:9" ht="26.25" customHeight="1" x14ac:dyDescent="0.25">
      <c r="A57" s="3" t="s">
        <v>47</v>
      </c>
      <c r="B57" s="31">
        <v>749.1</v>
      </c>
      <c r="C57" s="9">
        <f>B57/B87*100</f>
        <v>0.66422941496205357</v>
      </c>
      <c r="D57" s="17">
        <v>3757.7</v>
      </c>
      <c r="E57" s="9">
        <f>D57/D87*100</f>
        <v>0.58622958758154897</v>
      </c>
      <c r="F57" s="17">
        <v>1083</v>
      </c>
      <c r="G57" s="9">
        <f>F57/F87*100</f>
        <v>0.81448045472526509</v>
      </c>
      <c r="H57" s="9">
        <f t="shared" si="6"/>
        <v>44.573488185822981</v>
      </c>
      <c r="I57" s="10">
        <f t="shared" si="4"/>
        <v>28.820821247039412</v>
      </c>
    </row>
    <row r="58" spans="1:9" ht="26.25" customHeight="1" x14ac:dyDescent="0.25">
      <c r="A58" s="3" t="s">
        <v>48</v>
      </c>
      <c r="B58" s="31">
        <v>104.8</v>
      </c>
      <c r="C58" s="9">
        <f>B58/B87*100</f>
        <v>9.29265020531614E-2</v>
      </c>
      <c r="D58" s="17">
        <v>2070</v>
      </c>
      <c r="E58" s="9">
        <f>D58/D87*100</f>
        <v>0.32293563783532653</v>
      </c>
      <c r="F58" s="17">
        <v>93.5</v>
      </c>
      <c r="G58" s="9">
        <f>F58/F87*100</f>
        <v>7.0317564650796194E-2</v>
      </c>
      <c r="H58" s="9">
        <f t="shared" si="6"/>
        <v>-10.782442748091597</v>
      </c>
      <c r="I58" s="10">
        <f t="shared" si="4"/>
        <v>4.516908212560387</v>
      </c>
    </row>
    <row r="59" spans="1:9" ht="26.25" customHeight="1" x14ac:dyDescent="0.25">
      <c r="A59" s="3" t="s">
        <v>49</v>
      </c>
      <c r="B59" s="17">
        <f>SUM(B60:B62)</f>
        <v>491.20000000000005</v>
      </c>
      <c r="C59" s="9">
        <f>B59/B87*100</f>
        <v>0.43554864321100079</v>
      </c>
      <c r="D59" s="17">
        <f>SUM(D60:D62)</f>
        <v>6201.6</v>
      </c>
      <c r="E59" s="9">
        <f>D59/D87*100</f>
        <v>0.96749645004809703</v>
      </c>
      <c r="F59" s="17">
        <f>SUM(F60:F62)</f>
        <v>1616</v>
      </c>
      <c r="G59" s="9">
        <f>F59/F87*100</f>
        <v>1.2153281762105526</v>
      </c>
      <c r="H59" s="9">
        <f t="shared" si="6"/>
        <v>228.99022801302931</v>
      </c>
      <c r="I59" s="10">
        <f t="shared" si="4"/>
        <v>26.057791537667697</v>
      </c>
    </row>
    <row r="60" spans="1:9" ht="15" customHeight="1" x14ac:dyDescent="0.25">
      <c r="A60" s="3" t="s">
        <v>50</v>
      </c>
      <c r="B60" s="32">
        <v>386.3</v>
      </c>
      <c r="C60" s="9">
        <f>B60/B87*100</f>
        <v>0.3425334708314528</v>
      </c>
      <c r="D60" s="17">
        <v>2825</v>
      </c>
      <c r="E60" s="9">
        <f>D60/D87*100</f>
        <v>0.44072134149024023</v>
      </c>
      <c r="F60" s="17">
        <v>540</v>
      </c>
      <c r="G60" s="9">
        <f>F60/F87*100</f>
        <v>0.40611213809015984</v>
      </c>
      <c r="H60" s="9">
        <f t="shared" si="6"/>
        <v>39.78772974372248</v>
      </c>
      <c r="I60" s="10">
        <f t="shared" si="4"/>
        <v>19.115044247787612</v>
      </c>
    </row>
    <row r="61" spans="1:9" ht="15" customHeight="1" x14ac:dyDescent="0.25">
      <c r="A61" s="3" t="s">
        <v>51</v>
      </c>
      <c r="B61" s="32">
        <v>0</v>
      </c>
      <c r="C61" s="9">
        <f>B61/B87*100</f>
        <v>0</v>
      </c>
      <c r="D61" s="17">
        <v>1690</v>
      </c>
      <c r="E61" s="9">
        <f>D61/D87*100</f>
        <v>0.26365276712159502</v>
      </c>
      <c r="F61" s="17">
        <v>449.9</v>
      </c>
      <c r="G61" s="9">
        <f>F61/F87*100</f>
        <v>0.33835157579030167</v>
      </c>
      <c r="H61" s="9" t="e">
        <f t="shared" si="6"/>
        <v>#DIV/0!</v>
      </c>
      <c r="I61" s="10">
        <f t="shared" si="4"/>
        <v>26.621301775147927</v>
      </c>
    </row>
    <row r="62" spans="1:9" ht="15" customHeight="1" x14ac:dyDescent="0.25">
      <c r="A62" s="3" t="s">
        <v>52</v>
      </c>
      <c r="B62" s="32">
        <v>104.9</v>
      </c>
      <c r="C62" s="9">
        <f>B62/B87*100</f>
        <v>9.3015172379548025E-2</v>
      </c>
      <c r="D62" s="17">
        <v>1686.6</v>
      </c>
      <c r="E62" s="9">
        <f>D62/D87*100</f>
        <v>0.26312234143626168</v>
      </c>
      <c r="F62" s="17">
        <v>626.1</v>
      </c>
      <c r="G62" s="9">
        <f>F62/F87*100</f>
        <v>0.47086446233009099</v>
      </c>
      <c r="H62" s="9">
        <f t="shared" si="6"/>
        <v>496.85414680648239</v>
      </c>
      <c r="I62" s="10">
        <f t="shared" si="4"/>
        <v>37.122020633226619</v>
      </c>
    </row>
    <row r="63" spans="1:9" ht="15" customHeight="1" x14ac:dyDescent="0.25">
      <c r="A63" s="3" t="s">
        <v>53</v>
      </c>
      <c r="B63" s="17">
        <f>SUM(B64:B69)</f>
        <v>85820.5</v>
      </c>
      <c r="C63" s="9">
        <f>B63/B87*100</f>
        <v>76.097317456615826</v>
      </c>
      <c r="D63" s="17">
        <f>SUM(D64:D69)</f>
        <v>464295.8</v>
      </c>
      <c r="E63" s="9">
        <f>D63/D87*100</f>
        <v>72.433652327180269</v>
      </c>
      <c r="F63" s="17">
        <f>SUM(F64:F69)</f>
        <v>97776.700000000012</v>
      </c>
      <c r="G63" s="9">
        <f>F63/F87*100</f>
        <v>73.533897578518776</v>
      </c>
      <c r="H63" s="9">
        <f t="shared" si="6"/>
        <v>13.931636380585076</v>
      </c>
      <c r="I63" s="10">
        <f t="shared" si="4"/>
        <v>21.059139453770637</v>
      </c>
    </row>
    <row r="64" spans="1:9" ht="15" customHeight="1" x14ac:dyDescent="0.25">
      <c r="A64" s="3" t="s">
        <v>54</v>
      </c>
      <c r="B64" s="33">
        <v>29923.9</v>
      </c>
      <c r="C64" s="9">
        <f>B64/B87*100</f>
        <v>26.533619797601116</v>
      </c>
      <c r="D64" s="17">
        <v>164008.5</v>
      </c>
      <c r="E64" s="9">
        <f>D64/D87*100</f>
        <v>25.58656500382374</v>
      </c>
      <c r="F64" s="17">
        <v>33665.800000000003</v>
      </c>
      <c r="G64" s="9">
        <f>F64/F87*100</f>
        <v>25.318685219473529</v>
      </c>
      <c r="H64" s="9">
        <f t="shared" si="6"/>
        <v>12.504720307179213</v>
      </c>
      <c r="I64" s="10">
        <f t="shared" si="4"/>
        <v>20.526862936981928</v>
      </c>
    </row>
    <row r="65" spans="1:9" ht="15" customHeight="1" x14ac:dyDescent="0.25">
      <c r="A65" s="3" t="s">
        <v>55</v>
      </c>
      <c r="B65" s="33">
        <v>49099.7</v>
      </c>
      <c r="C65" s="9">
        <f>B65/B87*100</f>
        <v>43.536864244843592</v>
      </c>
      <c r="D65" s="17">
        <v>267027.90000000002</v>
      </c>
      <c r="E65" s="9">
        <f>D65/D87*100</f>
        <v>41.658369664892653</v>
      </c>
      <c r="F65" s="17">
        <v>57675</v>
      </c>
      <c r="G65" s="9">
        <f>F65/F87*100</f>
        <v>43.375032526574017</v>
      </c>
      <c r="H65" s="9">
        <f t="shared" si="6"/>
        <v>17.46507616136148</v>
      </c>
      <c r="I65" s="10">
        <f t="shared" si="4"/>
        <v>21.598866635284175</v>
      </c>
    </row>
    <row r="66" spans="1:9" ht="26.25" customHeight="1" x14ac:dyDescent="0.25">
      <c r="A66" s="3" t="s">
        <v>56</v>
      </c>
      <c r="B66" s="33">
        <v>6691.7</v>
      </c>
      <c r="C66" s="9">
        <f>B66/B87*100</f>
        <v>5.9335522308124062</v>
      </c>
      <c r="D66" s="17">
        <v>31396.1</v>
      </c>
      <c r="E66" s="9">
        <f>D66/D87*100</f>
        <v>4.8980287821457456</v>
      </c>
      <c r="F66" s="17">
        <v>6405.1</v>
      </c>
      <c r="G66" s="9">
        <f>F66/F87*100</f>
        <v>4.8170163994097832</v>
      </c>
      <c r="H66" s="9">
        <f t="shared" si="6"/>
        <v>-4.2829176442458561</v>
      </c>
      <c r="I66" s="10">
        <f t="shared" si="4"/>
        <v>20.400941518214047</v>
      </c>
    </row>
    <row r="67" spans="1:9" ht="36.75" customHeight="1" x14ac:dyDescent="0.25">
      <c r="A67" s="3" t="s">
        <v>57</v>
      </c>
      <c r="B67" s="33">
        <v>31.2</v>
      </c>
      <c r="C67" s="9">
        <f>B67/B87*100</f>
        <v>2.766514183262057E-2</v>
      </c>
      <c r="D67" s="17">
        <v>215</v>
      </c>
      <c r="E67" s="9">
        <f>D67/D87*100</f>
        <v>3.354162421961121E-2</v>
      </c>
      <c r="F67" s="17">
        <v>0</v>
      </c>
      <c r="G67" s="9">
        <f>F67/F87*100</f>
        <v>0</v>
      </c>
      <c r="H67" s="9">
        <f t="shared" si="6"/>
        <v>-100</v>
      </c>
      <c r="I67" s="10">
        <f t="shared" si="4"/>
        <v>0</v>
      </c>
    </row>
    <row r="68" spans="1:9" ht="15" customHeight="1" x14ac:dyDescent="0.25">
      <c r="A68" s="3" t="s">
        <v>58</v>
      </c>
      <c r="B68" s="33">
        <v>74</v>
      </c>
      <c r="C68" s="9">
        <f>B68/B87*100</f>
        <v>6.5616041526087243E-2</v>
      </c>
      <c r="D68" s="17">
        <v>250</v>
      </c>
      <c r="E68" s="9">
        <f>D68/D87*100</f>
        <v>3.9001888627454892E-2</v>
      </c>
      <c r="F68" s="17">
        <v>30.8</v>
      </c>
      <c r="G68" s="9">
        <f>F68/F87*100</f>
        <v>2.3163433061438751E-2</v>
      </c>
      <c r="H68" s="9">
        <f t="shared" si="6"/>
        <v>-58.378378378378379</v>
      </c>
      <c r="I68" s="10">
        <f t="shared" si="4"/>
        <v>12.32</v>
      </c>
    </row>
    <row r="69" spans="1:9" ht="26.25" customHeight="1" x14ac:dyDescent="0.25">
      <c r="A69" s="3" t="s">
        <v>59</v>
      </c>
      <c r="B69" s="33">
        <v>0</v>
      </c>
      <c r="C69" s="9">
        <f>B69/B87*100</f>
        <v>0</v>
      </c>
      <c r="D69" s="17">
        <v>1398.3</v>
      </c>
      <c r="E69" s="9">
        <f>D69/D87*100</f>
        <v>0.21814536347108068</v>
      </c>
      <c r="F69" s="17">
        <v>0</v>
      </c>
      <c r="G69" s="9">
        <f>F69/F87*100</f>
        <v>0</v>
      </c>
      <c r="H69" s="9" t="e">
        <f t="shared" si="6"/>
        <v>#DIV/0!</v>
      </c>
      <c r="I69" s="10">
        <f t="shared" si="4"/>
        <v>0</v>
      </c>
    </row>
    <row r="70" spans="1:9" ht="26.25" customHeight="1" x14ac:dyDescent="0.25">
      <c r="A70" s="3" t="s">
        <v>60</v>
      </c>
      <c r="B70" s="17">
        <f>B71</f>
        <v>3797.3</v>
      </c>
      <c r="C70" s="9">
        <f>B70/B87*100</f>
        <v>3.3670783038785288</v>
      </c>
      <c r="D70" s="17">
        <f>D71</f>
        <v>20100.900000000001</v>
      </c>
      <c r="E70" s="9">
        <f>D70/D87*100</f>
        <v>3.1358922524464323</v>
      </c>
      <c r="F70" s="17">
        <f>F71</f>
        <v>4385.3999999999996</v>
      </c>
      <c r="G70" s="9">
        <f>F70/F87*100</f>
        <v>3.2980817970010867</v>
      </c>
      <c r="H70" s="9">
        <f t="shared" si="6"/>
        <v>15.487319937850557</v>
      </c>
      <c r="I70" s="10">
        <f t="shared" si="4"/>
        <v>21.816933570138648</v>
      </c>
    </row>
    <row r="71" spans="1:9" ht="15" customHeight="1" x14ac:dyDescent="0.25">
      <c r="A71" s="3" t="s">
        <v>61</v>
      </c>
      <c r="B71" s="34">
        <v>3797.3</v>
      </c>
      <c r="C71" s="9">
        <f>B71/B87*100</f>
        <v>3.3670783038785288</v>
      </c>
      <c r="D71" s="17">
        <v>20100.900000000001</v>
      </c>
      <c r="E71" s="9">
        <f>D71/D87*100</f>
        <v>3.1358922524464323</v>
      </c>
      <c r="F71" s="17">
        <v>4385.3999999999996</v>
      </c>
      <c r="G71" s="9">
        <f>F71/F87*100</f>
        <v>3.2980817970010867</v>
      </c>
      <c r="H71" s="9">
        <f t="shared" si="6"/>
        <v>15.487319937850557</v>
      </c>
      <c r="I71" s="10">
        <f t="shared" si="4"/>
        <v>21.816933570138648</v>
      </c>
    </row>
    <row r="72" spans="1:9" ht="15" customHeight="1" x14ac:dyDescent="0.25">
      <c r="A72" s="3" t="s">
        <v>62</v>
      </c>
      <c r="B72" s="17">
        <f>SUM(B73:B76)</f>
        <v>3382.6000000000004</v>
      </c>
      <c r="C72" s="9">
        <f>B72/B87*100</f>
        <v>2.9993624603532809</v>
      </c>
      <c r="D72" s="17">
        <f>SUM(D73:D76)</f>
        <v>24006.400000000001</v>
      </c>
      <c r="E72" s="9">
        <f>D72/D87*100</f>
        <v>3.7451797565845322</v>
      </c>
      <c r="F72" s="17">
        <f>SUM(F73:F76)</f>
        <v>7233</v>
      </c>
      <c r="G72" s="9">
        <f>F72/F87*100</f>
        <v>5.4396464718631972</v>
      </c>
      <c r="H72" s="9">
        <f t="shared" si="6"/>
        <v>113.82959853367231</v>
      </c>
      <c r="I72" s="10">
        <f t="shared" si="4"/>
        <v>30.129465475873097</v>
      </c>
    </row>
    <row r="73" spans="1:9" ht="15" customHeight="1" x14ac:dyDescent="0.25">
      <c r="A73" s="3" t="s">
        <v>63</v>
      </c>
      <c r="B73" s="35">
        <v>559.5</v>
      </c>
      <c r="C73" s="9">
        <f>B73/B87*100</f>
        <v>0.49611047613305159</v>
      </c>
      <c r="D73" s="17">
        <v>2194</v>
      </c>
      <c r="E73" s="9">
        <f>D73/D87*100</f>
        <v>0.34228057459454408</v>
      </c>
      <c r="F73" s="17">
        <v>521.79999999999995</v>
      </c>
      <c r="G73" s="9">
        <f>F73/F87*100</f>
        <v>0.39242465491749151</v>
      </c>
      <c r="H73" s="9">
        <f t="shared" si="6"/>
        <v>-6.7381590705987549</v>
      </c>
      <c r="I73" s="10">
        <f t="shared" ref="I73:I100" si="7">F73/D73*100</f>
        <v>23.783044667274382</v>
      </c>
    </row>
    <row r="74" spans="1:9" ht="26.25" customHeight="1" x14ac:dyDescent="0.25">
      <c r="A74" s="3" t="s">
        <v>64</v>
      </c>
      <c r="B74" s="35">
        <v>1760</v>
      </c>
      <c r="C74" s="9">
        <f>B74/B87*100</f>
        <v>1.5605977444042374</v>
      </c>
      <c r="D74" s="17">
        <v>10683.4</v>
      </c>
      <c r="E74" s="9">
        <f>D74/D87*100</f>
        <v>1.6666911078502062</v>
      </c>
      <c r="F74" s="17">
        <v>5584.5</v>
      </c>
      <c r="G74" s="9">
        <f>F74/F87*100</f>
        <v>4.1998763614157362</v>
      </c>
      <c r="H74" s="9">
        <f t="shared" si="6"/>
        <v>217.30113636363637</v>
      </c>
      <c r="I74" s="10">
        <f t="shared" si="7"/>
        <v>52.272684725836349</v>
      </c>
    </row>
    <row r="75" spans="1:9" ht="15" customHeight="1" x14ac:dyDescent="0.25">
      <c r="A75" s="3" t="s">
        <v>65</v>
      </c>
      <c r="B75" s="35">
        <v>854.3</v>
      </c>
      <c r="C75" s="9">
        <f>B75/B87*100</f>
        <v>0.75751059832076129</v>
      </c>
      <c r="D75" s="17">
        <v>9745</v>
      </c>
      <c r="E75" s="9">
        <f>D75/D87*100</f>
        <v>1.5202936186981917</v>
      </c>
      <c r="F75" s="17">
        <v>1062.5999999999999</v>
      </c>
      <c r="G75" s="9">
        <f>F75/F87*100</f>
        <v>0.79913844061963668</v>
      </c>
      <c r="H75" s="9">
        <f t="shared" si="6"/>
        <v>24.382535409106865</v>
      </c>
      <c r="I75" s="10">
        <f t="shared" si="7"/>
        <v>10.904053360697793</v>
      </c>
    </row>
    <row r="76" spans="1:9" ht="26.25" customHeight="1" x14ac:dyDescent="0.25">
      <c r="A76" s="3" t="s">
        <v>66</v>
      </c>
      <c r="B76" s="35">
        <v>208.8</v>
      </c>
      <c r="C76" s="9">
        <f>B76/B87*100</f>
        <v>0.18514364149522999</v>
      </c>
      <c r="D76" s="17">
        <v>1384</v>
      </c>
      <c r="E76" s="9">
        <f>D76/D87*100</f>
        <v>0.2159144554415903</v>
      </c>
      <c r="F76" s="17">
        <v>64.099999999999994</v>
      </c>
      <c r="G76" s="9">
        <f>F76/F87*100</f>
        <v>4.8207014910331934E-2</v>
      </c>
      <c r="H76" s="9">
        <f t="shared" si="6"/>
        <v>-69.300766283524908</v>
      </c>
      <c r="I76" s="10">
        <f t="shared" si="7"/>
        <v>4.6315028901734099</v>
      </c>
    </row>
    <row r="77" spans="1:9" ht="26.25" customHeight="1" x14ac:dyDescent="0.25">
      <c r="A77" s="3" t="s">
        <v>67</v>
      </c>
      <c r="B77" s="17">
        <f>SUM(B78:B79)</f>
        <v>1852.5</v>
      </c>
      <c r="C77" s="9">
        <f>B77/B87*100</f>
        <v>1.6426177963118465</v>
      </c>
      <c r="D77" s="17">
        <f>SUM(D78:D79)</f>
        <v>8897.2000000000007</v>
      </c>
      <c r="E77" s="9">
        <f>D77/D87*100</f>
        <v>1.3880304139847668</v>
      </c>
      <c r="F77" s="17">
        <f>SUM(F78:F79)</f>
        <v>2303.3000000000002</v>
      </c>
      <c r="G77" s="9">
        <f>F77/F87*100</f>
        <v>1.7322186808575284</v>
      </c>
      <c r="H77" s="9">
        <f t="shared" si="6"/>
        <v>24.334682860998669</v>
      </c>
      <c r="I77" s="10">
        <f t="shared" si="7"/>
        <v>25.887919794991681</v>
      </c>
    </row>
    <row r="78" spans="1:9" ht="15" customHeight="1" x14ac:dyDescent="0.25">
      <c r="A78" s="3" t="s">
        <v>68</v>
      </c>
      <c r="B78" s="36">
        <v>125.4</v>
      </c>
      <c r="C78" s="9">
        <f>B78/B87*100</f>
        <v>0.11119258928880191</v>
      </c>
      <c r="D78" s="17">
        <v>500</v>
      </c>
      <c r="E78" s="9">
        <f t="shared" ref="E78:G78" si="8">D78/D87*100</f>
        <v>7.8003777254909784E-2</v>
      </c>
      <c r="F78" s="17">
        <v>111.3</v>
      </c>
      <c r="G78" s="9">
        <f t="shared" si="8"/>
        <v>8.3704224017471837E-2</v>
      </c>
      <c r="H78" s="9">
        <f t="shared" si="6"/>
        <v>-11.244019138755988</v>
      </c>
      <c r="I78" s="10">
        <f t="shared" si="7"/>
        <v>22.259999999999998</v>
      </c>
    </row>
    <row r="79" spans="1:9" ht="15" customHeight="1" x14ac:dyDescent="0.25">
      <c r="A79" s="3" t="s">
        <v>69</v>
      </c>
      <c r="B79" s="36">
        <v>1727.1</v>
      </c>
      <c r="C79" s="9">
        <f>B79/B87*100</f>
        <v>1.5314252070230443</v>
      </c>
      <c r="D79" s="17">
        <v>8397.2000000000007</v>
      </c>
      <c r="E79" s="9">
        <f t="shared" ref="E79:G79" si="9">D79/D87*100</f>
        <v>1.310026636729857</v>
      </c>
      <c r="F79" s="17">
        <v>2192</v>
      </c>
      <c r="G79" s="9">
        <f t="shared" si="9"/>
        <v>1.6485144568400563</v>
      </c>
      <c r="H79" s="9">
        <f t="shared" si="6"/>
        <v>26.917954953390094</v>
      </c>
      <c r="I79" s="10">
        <f t="shared" si="7"/>
        <v>26.103939408374217</v>
      </c>
    </row>
    <row r="80" spans="1:9" ht="26.25" customHeight="1" x14ac:dyDescent="0.25">
      <c r="A80" s="3" t="s">
        <v>70</v>
      </c>
      <c r="B80" s="17">
        <f>B81</f>
        <v>287.39999999999998</v>
      </c>
      <c r="C80" s="9">
        <f>B80/B87*100</f>
        <v>0.25483851803510099</v>
      </c>
      <c r="D80" s="17">
        <f>D81</f>
        <v>1281.9000000000001</v>
      </c>
      <c r="E80" s="9">
        <f t="shared" ref="E80:G80" si="10">D80/D87*100</f>
        <v>0.19998608412613769</v>
      </c>
      <c r="F80" s="17">
        <f>F81</f>
        <v>320.5</v>
      </c>
      <c r="G80" s="9">
        <f t="shared" si="10"/>
        <v>0.24103507455165971</v>
      </c>
      <c r="H80" s="9">
        <f t="shared" si="6"/>
        <v>11.517049408489925</v>
      </c>
      <c r="I80" s="10">
        <f t="shared" si="7"/>
        <v>25.00195023012715</v>
      </c>
    </row>
    <row r="81" spans="1:9" ht="26.25" customHeight="1" x14ac:dyDescent="0.25">
      <c r="A81" s="3" t="s">
        <v>71</v>
      </c>
      <c r="B81" s="37">
        <v>287.39999999999998</v>
      </c>
      <c r="C81" s="9">
        <f>B81/B87*100</f>
        <v>0.25483851803510099</v>
      </c>
      <c r="D81" s="17">
        <v>1281.9000000000001</v>
      </c>
      <c r="E81" s="9">
        <f t="shared" ref="E81:G81" si="11">D81/D87*100</f>
        <v>0.19998608412613769</v>
      </c>
      <c r="F81" s="17">
        <v>320.5</v>
      </c>
      <c r="G81" s="9">
        <f t="shared" si="11"/>
        <v>0.24103507455165971</v>
      </c>
      <c r="H81" s="9">
        <f t="shared" si="6"/>
        <v>11.517049408489925</v>
      </c>
      <c r="I81" s="10">
        <f t="shared" si="7"/>
        <v>25.00195023012715</v>
      </c>
    </row>
    <row r="82" spans="1:9" ht="39" customHeight="1" x14ac:dyDescent="0.25">
      <c r="A82" s="3" t="s">
        <v>72</v>
      </c>
      <c r="B82" s="17">
        <f>B83</f>
        <v>0</v>
      </c>
      <c r="C82" s="9">
        <f>B82/B87*100</f>
        <v>0</v>
      </c>
      <c r="D82" s="17">
        <f>D83</f>
        <v>6020.3</v>
      </c>
      <c r="E82" s="9">
        <f t="shared" ref="E82:G82" si="12">D82/D87*100</f>
        <v>0.93921228041546678</v>
      </c>
      <c r="F82" s="17">
        <f>F83</f>
        <v>0</v>
      </c>
      <c r="G82" s="9">
        <f t="shared" si="12"/>
        <v>0</v>
      </c>
      <c r="H82" s="9" t="e">
        <f t="shared" si="6"/>
        <v>#DIV/0!</v>
      </c>
      <c r="I82" s="10">
        <f t="shared" si="7"/>
        <v>0</v>
      </c>
    </row>
    <row r="83" spans="1:9" ht="39" customHeight="1" x14ac:dyDescent="0.25">
      <c r="A83" s="3" t="s">
        <v>73</v>
      </c>
      <c r="B83" s="17">
        <v>0</v>
      </c>
      <c r="C83" s="9">
        <f>B83/B87*100</f>
        <v>0</v>
      </c>
      <c r="D83" s="17">
        <v>6020.3</v>
      </c>
      <c r="E83" s="9">
        <f t="shared" ref="E83:G83" si="13">D83/D87*100</f>
        <v>0.93921228041546678</v>
      </c>
      <c r="F83" s="17">
        <v>0</v>
      </c>
      <c r="G83" s="9">
        <f t="shared" si="13"/>
        <v>0</v>
      </c>
      <c r="H83" s="9" t="e">
        <f t="shared" si="6"/>
        <v>#DIV/0!</v>
      </c>
      <c r="I83" s="10">
        <f t="shared" si="7"/>
        <v>0</v>
      </c>
    </row>
    <row r="84" spans="1:9" ht="90" customHeight="1" x14ac:dyDescent="0.25">
      <c r="A84" s="3" t="s">
        <v>74</v>
      </c>
      <c r="B84" s="17">
        <f>SUM(B85:B86)</f>
        <v>4379.3</v>
      </c>
      <c r="C84" s="9">
        <f>B84/B87*100</f>
        <v>3.8831396034485661</v>
      </c>
      <c r="D84" s="17">
        <f>SUM(D85:D86)</f>
        <v>15452.9</v>
      </c>
      <c r="E84" s="9">
        <f t="shared" ref="E84:G84" si="14">D84/D87*100</f>
        <v>2.4107691390847905</v>
      </c>
      <c r="F84" s="17">
        <f>SUM(F85:F86)</f>
        <v>5177.3999999999996</v>
      </c>
      <c r="G84" s="9">
        <f t="shared" si="14"/>
        <v>3.8937129328666544</v>
      </c>
      <c r="H84" s="9">
        <f t="shared" si="6"/>
        <v>18.224373758363186</v>
      </c>
      <c r="I84" s="10">
        <f t="shared" si="7"/>
        <v>33.504390761604618</v>
      </c>
    </row>
    <row r="85" spans="1:9" ht="64.5" customHeight="1" x14ac:dyDescent="0.25">
      <c r="A85" s="3" t="s">
        <v>75</v>
      </c>
      <c r="B85" s="38">
        <v>3123.3</v>
      </c>
      <c r="C85" s="9">
        <f>B85/B87*100</f>
        <v>2.7694403040328153</v>
      </c>
      <c r="D85" s="17">
        <v>10425</v>
      </c>
      <c r="E85" s="9">
        <f t="shared" ref="E85:G85" si="15">D85/D87*100</f>
        <v>1.626378755764869</v>
      </c>
      <c r="F85" s="17">
        <v>2517.5</v>
      </c>
      <c r="G85" s="9">
        <f t="shared" si="15"/>
        <v>1.8933098289666248</v>
      </c>
      <c r="H85" s="9">
        <f t="shared" si="6"/>
        <v>-19.3961515064195</v>
      </c>
      <c r="I85" s="10">
        <f t="shared" si="7"/>
        <v>24.148681055155873</v>
      </c>
    </row>
    <row r="86" spans="1:9" ht="26.25" customHeight="1" x14ac:dyDescent="0.25">
      <c r="A86" s="3" t="s">
        <v>76</v>
      </c>
      <c r="B86" s="38">
        <v>1256</v>
      </c>
      <c r="C86" s="9">
        <f>B86/B87*100</f>
        <v>1.1136992994157511</v>
      </c>
      <c r="D86" s="17">
        <v>5027.8999999999996</v>
      </c>
      <c r="E86" s="9">
        <f t="shared" ref="E86:G86" si="16">D86/D87*100</f>
        <v>0.78439038331992172</v>
      </c>
      <c r="F86" s="17">
        <v>2659.9</v>
      </c>
      <c r="G86" s="9">
        <f t="shared" si="16"/>
        <v>2.0004031039000303</v>
      </c>
      <c r="H86" s="9">
        <f t="shared" si="6"/>
        <v>111.77547770700639</v>
      </c>
      <c r="I86" s="10">
        <f t="shared" si="7"/>
        <v>52.902802362815493</v>
      </c>
    </row>
    <row r="87" spans="1:9" s="14" customFormat="1" ht="15" customHeight="1" x14ac:dyDescent="0.25">
      <c r="A87" s="12" t="s">
        <v>77</v>
      </c>
      <c r="B87" s="16">
        <f>B43+B50+B52+B55+B59+B63+B70+B72+B77+B80+B82+B84</f>
        <v>112777.3</v>
      </c>
      <c r="C87" s="13">
        <f>C43+C50+C52+C55+C59+C63+C70+C72+C77+C80+C82+C84</f>
        <v>100.00000000000001</v>
      </c>
      <c r="D87" s="16">
        <f>D43+D50+D52+D55+D59+D63+D70+D72+D77+D80+D82+D84</f>
        <v>640994.60000000009</v>
      </c>
      <c r="E87" s="13"/>
      <c r="F87" s="16">
        <f>F43+F50+F52+F55+F59+F63+F70+F72+F77+F80+F82+F84</f>
        <v>132968.20000000001</v>
      </c>
      <c r="G87" s="13"/>
      <c r="H87" s="9">
        <f t="shared" si="6"/>
        <v>17.903336930392925</v>
      </c>
      <c r="I87" s="10">
        <f t="shared" si="7"/>
        <v>20.74404370957259</v>
      </c>
    </row>
    <row r="88" spans="1:9" ht="115.5" customHeight="1" x14ac:dyDescent="0.25">
      <c r="A88" s="3" t="s">
        <v>78</v>
      </c>
      <c r="B88" s="39">
        <v>36688.6</v>
      </c>
      <c r="C88" s="9">
        <f>B88/B87*100</f>
        <v>32.531901366675733</v>
      </c>
      <c r="D88" s="17">
        <v>181899</v>
      </c>
      <c r="E88" s="9">
        <f t="shared" ref="E88:G88" si="17">D88/D87*100</f>
        <v>28.377618157781669</v>
      </c>
      <c r="F88" s="17">
        <v>36019.1</v>
      </c>
      <c r="G88" s="9">
        <f t="shared" si="17"/>
        <v>27.088506876080142</v>
      </c>
      <c r="H88" s="9">
        <f t="shared" si="6"/>
        <v>-1.8248175182481816</v>
      </c>
      <c r="I88" s="10">
        <f t="shared" si="7"/>
        <v>19.801703142952956</v>
      </c>
    </row>
    <row r="89" spans="1:9" ht="51.75" customHeight="1" x14ac:dyDescent="0.25">
      <c r="A89" s="3" t="s">
        <v>79</v>
      </c>
      <c r="B89" s="39">
        <v>10942.8</v>
      </c>
      <c r="C89" s="9">
        <f>B89/B87*100</f>
        <v>9.7030164758333459</v>
      </c>
      <c r="D89" s="17">
        <v>58491.7</v>
      </c>
      <c r="E89" s="9">
        <f t="shared" ref="E89:G89" si="18">D89/D87*100</f>
        <v>9.1251470761220137</v>
      </c>
      <c r="F89" s="17">
        <v>10937.5</v>
      </c>
      <c r="G89" s="9">
        <f t="shared" si="18"/>
        <v>8.2256509451131912</v>
      </c>
      <c r="H89" s="9">
        <f t="shared" si="6"/>
        <v>-4.8433673282872292E-2</v>
      </c>
      <c r="I89" s="10">
        <f t="shared" si="7"/>
        <v>18.699234250329535</v>
      </c>
    </row>
    <row r="90" spans="1:9" ht="26.25" customHeight="1" x14ac:dyDescent="0.25">
      <c r="A90" s="3" t="s">
        <v>80</v>
      </c>
      <c r="B90" s="39">
        <v>1574.2</v>
      </c>
      <c r="C90" s="9">
        <f>B90/B87*100</f>
        <v>1.3958482779779264</v>
      </c>
      <c r="D90" s="17">
        <v>10664.4</v>
      </c>
      <c r="E90" s="9">
        <f t="shared" ref="E90:G90" si="19">D90/D87*100</f>
        <v>1.6637269643145196</v>
      </c>
      <c r="F90" s="17">
        <v>5552.1</v>
      </c>
      <c r="G90" s="9">
        <f t="shared" si="19"/>
        <v>4.1755096331303276</v>
      </c>
      <c r="H90" s="9">
        <f t="shared" si="6"/>
        <v>252.69343158429677</v>
      </c>
      <c r="I90" s="10">
        <f t="shared" si="7"/>
        <v>52.062000675143473</v>
      </c>
    </row>
    <row r="91" spans="1:9" ht="51.75" customHeight="1" x14ac:dyDescent="0.25">
      <c r="A91" s="3" t="s">
        <v>81</v>
      </c>
      <c r="B91" s="39">
        <v>0</v>
      </c>
      <c r="C91" s="9">
        <f>B91/B87*100</f>
        <v>0</v>
      </c>
      <c r="D91" s="17">
        <v>5407.9</v>
      </c>
      <c r="E91" s="9">
        <f t="shared" ref="E91:G91" si="20">D91/D87*100</f>
        <v>0.84367325403365312</v>
      </c>
      <c r="F91" s="17">
        <v>0</v>
      </c>
      <c r="G91" s="9">
        <f t="shared" si="20"/>
        <v>0</v>
      </c>
      <c r="H91" s="9" t="e">
        <f t="shared" si="6"/>
        <v>#DIV/0!</v>
      </c>
      <c r="I91" s="10">
        <f t="shared" si="7"/>
        <v>0</v>
      </c>
    </row>
    <row r="92" spans="1:9" ht="15" customHeight="1" x14ac:dyDescent="0.25">
      <c r="A92" s="3" t="s">
        <v>82</v>
      </c>
      <c r="B92" s="39">
        <v>5515.3</v>
      </c>
      <c r="C92" s="9">
        <f>B92/B87*100</f>
        <v>4.8904345112003922</v>
      </c>
      <c r="D92" s="17">
        <v>22276.799999999999</v>
      </c>
      <c r="E92" s="9">
        <f t="shared" ref="E92:G92" si="21">D92/D87*100</f>
        <v>3.4753490903043485</v>
      </c>
      <c r="F92" s="17">
        <v>7612.8</v>
      </c>
      <c r="G92" s="9">
        <f t="shared" si="21"/>
        <v>5.7252786756532759</v>
      </c>
      <c r="H92" s="9">
        <f t="shared" si="6"/>
        <v>38.030569506645151</v>
      </c>
      <c r="I92" s="10">
        <f t="shared" si="7"/>
        <v>34.173669467787114</v>
      </c>
    </row>
    <row r="93" spans="1:9" ht="51.75" customHeight="1" x14ac:dyDescent="0.25">
      <c r="A93" s="3" t="s">
        <v>83</v>
      </c>
      <c r="B93" s="39">
        <v>57956.2</v>
      </c>
      <c r="C93" s="9">
        <f>B93/B87*100</f>
        <v>51.389951701273219</v>
      </c>
      <c r="D93" s="17">
        <v>336772.1</v>
      </c>
      <c r="E93" s="9">
        <f t="shared" ref="E93:G93" si="22">D93/D87*100</f>
        <v>52.538991748136397</v>
      </c>
      <c r="F93" s="17">
        <v>72291.3</v>
      </c>
      <c r="G93" s="9">
        <f t="shared" si="22"/>
        <v>54.367360015402177</v>
      </c>
      <c r="H93" s="9">
        <f t="shared" si="6"/>
        <v>24.734368367836396</v>
      </c>
      <c r="I93" s="10">
        <f t="shared" si="7"/>
        <v>21.465940913751467</v>
      </c>
    </row>
    <row r="94" spans="1:9" ht="42" customHeight="1" x14ac:dyDescent="0.25">
      <c r="A94" s="3" t="s">
        <v>84</v>
      </c>
      <c r="B94" s="39">
        <v>0</v>
      </c>
      <c r="C94" s="9">
        <f>B94/B87*100</f>
        <v>0</v>
      </c>
      <c r="D94" s="17">
        <v>6020.3</v>
      </c>
      <c r="E94" s="9">
        <f t="shared" ref="E94:G94" si="23">D94/D87*100</f>
        <v>0.93921228041546678</v>
      </c>
      <c r="F94" s="17">
        <v>0</v>
      </c>
      <c r="G94" s="9">
        <f t="shared" si="23"/>
        <v>0</v>
      </c>
      <c r="H94" s="9" t="e">
        <f t="shared" si="6"/>
        <v>#DIV/0!</v>
      </c>
      <c r="I94" s="10">
        <f t="shared" si="7"/>
        <v>0</v>
      </c>
    </row>
    <row r="95" spans="1:9" ht="15" customHeight="1" x14ac:dyDescent="0.25">
      <c r="A95" s="3" t="s">
        <v>85</v>
      </c>
      <c r="B95" s="17">
        <f>SUM(B96:B100)</f>
        <v>100.2</v>
      </c>
      <c r="C95" s="9">
        <f>B95/B87*100</f>
        <v>8.8847667039377604E-2</v>
      </c>
      <c r="D95" s="17">
        <f>SUM(D96:D100)</f>
        <v>19462.399999999998</v>
      </c>
      <c r="E95" s="9">
        <f t="shared" ref="E95:G95" si="24">D95/D87*100</f>
        <v>3.036281428891912</v>
      </c>
      <c r="F95" s="17">
        <f>SUM(F96:F100)</f>
        <v>555.4</v>
      </c>
      <c r="G95" s="9">
        <f t="shared" si="24"/>
        <v>0.41769385462087927</v>
      </c>
      <c r="H95" s="9">
        <f t="shared" si="6"/>
        <v>454.29141716566858</v>
      </c>
      <c r="I95" s="10">
        <f t="shared" si="7"/>
        <v>2.8537076619533051</v>
      </c>
    </row>
    <row r="96" spans="1:9" ht="77.25" customHeight="1" x14ac:dyDescent="0.25">
      <c r="A96" s="3" t="s">
        <v>86</v>
      </c>
      <c r="B96" s="40">
        <v>0</v>
      </c>
      <c r="C96" s="9">
        <f>B96/B87*100</f>
        <v>0</v>
      </c>
      <c r="D96" s="17">
        <v>1690</v>
      </c>
      <c r="E96" s="9">
        <f t="shared" ref="E96:G96" si="25">D96/D87*100</f>
        <v>0.26365276712159502</v>
      </c>
      <c r="F96" s="17">
        <v>449.9</v>
      </c>
      <c r="G96" s="9">
        <f t="shared" si="25"/>
        <v>0.33835157579030167</v>
      </c>
      <c r="H96" s="9" t="e">
        <f t="shared" si="6"/>
        <v>#DIV/0!</v>
      </c>
      <c r="I96" s="10">
        <f t="shared" si="7"/>
        <v>26.621301775147927</v>
      </c>
    </row>
    <row r="97" spans="1:9" ht="15" customHeight="1" x14ac:dyDescent="0.25">
      <c r="A97" s="3" t="s">
        <v>87</v>
      </c>
      <c r="B97" s="40">
        <v>50.6</v>
      </c>
      <c r="C97" s="9">
        <f>B97/B87*100</f>
        <v>4.4867185151621823E-2</v>
      </c>
      <c r="D97" s="17">
        <v>52.2</v>
      </c>
      <c r="E97" s="9">
        <f>D97/D87*100</f>
        <v>8.143594345412581E-3</v>
      </c>
      <c r="F97" s="17">
        <v>52.2</v>
      </c>
      <c r="G97" s="9">
        <f>F97/F87*100</f>
        <v>3.925750668204879E-2</v>
      </c>
      <c r="H97" s="9">
        <f t="shared" si="6"/>
        <v>3.1620553359683896</v>
      </c>
      <c r="I97" s="10">
        <f t="shared" si="7"/>
        <v>100</v>
      </c>
    </row>
    <row r="98" spans="1:9" ht="26.25" customHeight="1" x14ac:dyDescent="0.25">
      <c r="A98" s="3" t="s">
        <v>88</v>
      </c>
      <c r="B98" s="40">
        <v>49.6</v>
      </c>
      <c r="C98" s="9">
        <f>B98/B87*100</f>
        <v>4.398048188775578E-2</v>
      </c>
      <c r="D98" s="17">
        <v>559.9</v>
      </c>
      <c r="E98" s="9">
        <f>D98/D87*100</f>
        <v>8.7348629770047967E-2</v>
      </c>
      <c r="F98" s="17">
        <v>53.3</v>
      </c>
      <c r="G98" s="9">
        <f>F98/F87*100</f>
        <v>4.0084772148528736E-2</v>
      </c>
      <c r="H98" s="9">
        <f t="shared" si="6"/>
        <v>7.4596774193548328</v>
      </c>
      <c r="I98" s="10">
        <f t="shared" si="7"/>
        <v>9.5195570637613862</v>
      </c>
    </row>
    <row r="99" spans="1:9" ht="15" customHeight="1" x14ac:dyDescent="0.25">
      <c r="A99" s="3" t="s">
        <v>89</v>
      </c>
      <c r="B99" s="40">
        <v>0</v>
      </c>
      <c r="C99" s="9">
        <f>B99/B87*100</f>
        <v>0</v>
      </c>
      <c r="D99" s="17">
        <v>17160.3</v>
      </c>
      <c r="E99" s="9">
        <f>D99/D87*100</f>
        <v>2.6771364376548568</v>
      </c>
      <c r="F99" s="17">
        <v>0</v>
      </c>
      <c r="G99" s="9">
        <f>F99/F87*100</f>
        <v>0</v>
      </c>
      <c r="H99" s="9" t="e">
        <f t="shared" si="6"/>
        <v>#DIV/0!</v>
      </c>
      <c r="I99" s="10">
        <f t="shared" si="7"/>
        <v>0</v>
      </c>
    </row>
    <row r="100" spans="1:9" ht="15" customHeight="1" x14ac:dyDescent="0.25">
      <c r="A100" s="3" t="s">
        <v>90</v>
      </c>
      <c r="B100" s="40">
        <v>0</v>
      </c>
      <c r="C100" s="9">
        <f>B100/B87*100</f>
        <v>0</v>
      </c>
      <c r="D100" s="17">
        <v>0</v>
      </c>
      <c r="E100" s="9">
        <f>D100/D87*100</f>
        <v>0</v>
      </c>
      <c r="F100" s="17">
        <v>0</v>
      </c>
      <c r="G100" s="9">
        <f>F100/F87*100</f>
        <v>0</v>
      </c>
      <c r="H100" s="9" t="e">
        <f t="shared" si="6"/>
        <v>#DIV/0!</v>
      </c>
      <c r="I100" s="10" t="e">
        <f t="shared" si="7"/>
        <v>#DIV/0!</v>
      </c>
    </row>
    <row r="101" spans="1:9" ht="26.25" customHeight="1" x14ac:dyDescent="0.25">
      <c r="A101" s="3" t="s">
        <v>91</v>
      </c>
      <c r="B101" s="17">
        <f>B42-B87</f>
        <v>5278.6999999999971</v>
      </c>
      <c r="C101" s="9"/>
      <c r="D101" s="17">
        <f>D42-D87</f>
        <v>-46597.600000000093</v>
      </c>
      <c r="E101" s="9"/>
      <c r="F101" s="17">
        <f>F42-F87</f>
        <v>-50935.200000000012</v>
      </c>
      <c r="G101" s="9"/>
      <c r="H101" s="9"/>
      <c r="I101" s="9"/>
    </row>
    <row r="102" spans="1:9" x14ac:dyDescent="0.25">
      <c r="A102" s="24" t="s">
        <v>92</v>
      </c>
      <c r="B102" s="25"/>
      <c r="C102" s="25"/>
      <c r="D102" s="25"/>
      <c r="E102" s="25"/>
      <c r="F102" s="25"/>
      <c r="G102" s="25"/>
      <c r="H102" s="25"/>
      <c r="I102" s="26"/>
    </row>
    <row r="103" spans="1:9" ht="64.5" customHeight="1" x14ac:dyDescent="0.25">
      <c r="A103" s="3" t="s">
        <v>93</v>
      </c>
      <c r="B103" s="7"/>
      <c r="C103" s="8"/>
      <c r="D103" s="8"/>
      <c r="E103" s="8"/>
      <c r="F103" s="8"/>
      <c r="G103" s="8"/>
      <c r="H103" s="8"/>
      <c r="I103" s="8"/>
    </row>
    <row r="104" spans="1:9" ht="39" customHeight="1" x14ac:dyDescent="0.25">
      <c r="A104" s="3" t="s">
        <v>94</v>
      </c>
      <c r="B104" s="7">
        <v>0</v>
      </c>
      <c r="C104" s="8"/>
      <c r="D104" s="8">
        <v>35469</v>
      </c>
      <c r="E104" s="8"/>
      <c r="F104" s="8">
        <v>0</v>
      </c>
      <c r="G104" s="8"/>
      <c r="H104" s="8"/>
      <c r="I104" s="8"/>
    </row>
    <row r="105" spans="1:9" ht="39" customHeight="1" x14ac:dyDescent="0.25">
      <c r="A105" s="3" t="s">
        <v>95</v>
      </c>
      <c r="B105" s="7">
        <v>0</v>
      </c>
      <c r="C105" s="8"/>
      <c r="D105" s="8">
        <v>-35469</v>
      </c>
      <c r="E105" s="8"/>
      <c r="F105" s="8">
        <v>-5912</v>
      </c>
      <c r="G105" s="8"/>
      <c r="H105" s="8"/>
      <c r="I105" s="8"/>
    </row>
    <row r="106" spans="1:9" ht="39" customHeight="1" x14ac:dyDescent="0.25">
      <c r="A106" s="3" t="s">
        <v>96</v>
      </c>
      <c r="B106" s="7">
        <v>0</v>
      </c>
      <c r="C106" s="8"/>
      <c r="D106" s="8">
        <v>0</v>
      </c>
      <c r="E106" s="8"/>
      <c r="F106" s="8">
        <v>0</v>
      </c>
      <c r="G106" s="8"/>
      <c r="H106" s="8"/>
      <c r="I106" s="8"/>
    </row>
    <row r="107" spans="1:9" ht="51.75" customHeight="1" x14ac:dyDescent="0.25">
      <c r="A107" s="3" t="s">
        <v>97</v>
      </c>
      <c r="B107" s="7">
        <v>0</v>
      </c>
      <c r="C107" s="8"/>
      <c r="D107" s="8">
        <v>0</v>
      </c>
      <c r="E107" s="8"/>
      <c r="F107" s="8">
        <v>0</v>
      </c>
      <c r="G107" s="8"/>
      <c r="H107" s="8"/>
      <c r="I107" s="8"/>
    </row>
    <row r="108" spans="1:9" ht="51.75" customHeight="1" x14ac:dyDescent="0.25">
      <c r="A108" s="3" t="s">
        <v>98</v>
      </c>
      <c r="B108" s="7">
        <v>0</v>
      </c>
      <c r="C108" s="8"/>
      <c r="D108" s="8">
        <v>0</v>
      </c>
      <c r="E108" s="8"/>
      <c r="F108" s="8">
        <v>0</v>
      </c>
      <c r="G108" s="8"/>
      <c r="H108" s="8"/>
      <c r="I108" s="8"/>
    </row>
    <row r="109" spans="1:9" ht="39" customHeight="1" x14ac:dyDescent="0.25">
      <c r="A109" s="3" t="s">
        <v>99</v>
      </c>
      <c r="B109" s="7">
        <v>0</v>
      </c>
      <c r="C109" s="8"/>
      <c r="D109" s="8">
        <v>0</v>
      </c>
      <c r="E109" s="8"/>
      <c r="F109" s="8">
        <v>0</v>
      </c>
      <c r="G109" s="8"/>
      <c r="H109" s="8"/>
      <c r="I109" s="8"/>
    </row>
    <row r="110" spans="1:9" ht="39" customHeight="1" x14ac:dyDescent="0.25">
      <c r="A110" s="3" t="s">
        <v>100</v>
      </c>
      <c r="B110" s="8">
        <f t="shared" ref="B110" si="26">-B101</f>
        <v>-5278.6999999999971</v>
      </c>
      <c r="C110" s="8"/>
      <c r="D110" s="8">
        <v>14958</v>
      </c>
      <c r="E110" s="8"/>
      <c r="F110" s="8">
        <v>-717</v>
      </c>
      <c r="G110" s="8"/>
      <c r="H110" s="8"/>
      <c r="I110" s="8"/>
    </row>
    <row r="111" spans="1:9" ht="39" customHeight="1" x14ac:dyDescent="0.25">
      <c r="A111" s="3" t="s">
        <v>101</v>
      </c>
      <c r="B111" s="7">
        <f>SUM(B104:B110)</f>
        <v>-5278.6999999999971</v>
      </c>
      <c r="C111" s="7"/>
      <c r="D111" s="7">
        <f t="shared" ref="D111:F111" si="27">SUM(D104:D110)</f>
        <v>14958</v>
      </c>
      <c r="E111" s="7"/>
      <c r="F111" s="7">
        <f t="shared" si="27"/>
        <v>-6629</v>
      </c>
      <c r="G111" s="7"/>
      <c r="H111" s="7"/>
      <c r="I111" s="8"/>
    </row>
    <row r="112" spans="1:9" x14ac:dyDescent="0.25">
      <c r="A112" s="1"/>
      <c r="B112" s="1"/>
      <c r="C112" s="1"/>
      <c r="D112" s="1"/>
      <c r="E112" s="1"/>
      <c r="F112" s="1"/>
      <c r="G112" s="1"/>
      <c r="H112" s="1"/>
      <c r="I112" s="1"/>
    </row>
    <row r="113" spans="1:9" x14ac:dyDescent="0.25">
      <c r="A113" s="1"/>
      <c r="B113" s="1"/>
      <c r="C113" s="1"/>
      <c r="D113" s="6"/>
      <c r="E113" s="1"/>
      <c r="F113" s="1"/>
      <c r="G113" s="1"/>
      <c r="H113" s="1"/>
      <c r="I113" s="1"/>
    </row>
  </sheetData>
  <autoFilter ref="A6:I111" xr:uid="{00000000-0009-0000-0000-000000000000}"/>
  <mergeCells count="3">
    <mergeCell ref="A2:I2"/>
    <mergeCell ref="A7:I7"/>
    <mergeCell ref="A102:I102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Информация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cp:lastPrinted>2023-12-15T14:47:19Z</cp:lastPrinted>
  <dcterms:created xsi:type="dcterms:W3CDTF">2023-12-15T14:38:03Z</dcterms:created>
  <dcterms:modified xsi:type="dcterms:W3CDTF">2025-04-09T07:26:12Z</dcterms:modified>
</cp:coreProperties>
</file>