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ave\13 ИНФОРМАЦИЯ НА САЙТ\2025 год\Исполнение район 2025\"/>
    </mc:Choice>
  </mc:AlternateContent>
  <xr:revisionPtr revIDLastSave="0" documentId="13_ncr:1_{639D694D-B779-4CD6-9FA0-66F769078F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Информация!$A$6:$I$111</definedName>
  </definedNames>
  <calcPr calcId="191029"/>
</workbook>
</file>

<file path=xl/calcChain.xml><?xml version="1.0" encoding="utf-8"?>
<calcChain xmlns="http://schemas.openxmlformats.org/spreadsheetml/2006/main">
  <c r="B111" i="1" l="1"/>
  <c r="B33" i="1"/>
  <c r="B32" i="1" s="1"/>
  <c r="B31" i="1" s="1"/>
  <c r="B25" i="1"/>
  <c r="B19" i="1"/>
  <c r="B14" i="1"/>
  <c r="B12" i="1"/>
  <c r="B11" i="1" s="1"/>
  <c r="B8" i="1" s="1"/>
  <c r="B9" i="1"/>
  <c r="B42" i="1" l="1"/>
  <c r="H40" i="1"/>
  <c r="I38" i="1"/>
  <c r="H38" i="1"/>
  <c r="H39" i="1"/>
  <c r="H36" i="1"/>
  <c r="H26" i="1"/>
  <c r="F52" i="1" l="1"/>
  <c r="F25" i="1" l="1"/>
  <c r="H25" i="1" s="1"/>
  <c r="D52" i="1" l="1"/>
  <c r="I53" i="1"/>
  <c r="H53" i="1"/>
  <c r="I22" i="1"/>
  <c r="H37" i="1"/>
  <c r="D111" i="1"/>
  <c r="I10" i="1"/>
  <c r="I13" i="1"/>
  <c r="I15" i="1"/>
  <c r="I17" i="1"/>
  <c r="I18" i="1"/>
  <c r="I24" i="1"/>
  <c r="I26" i="1"/>
  <c r="I27" i="1"/>
  <c r="I28" i="1"/>
  <c r="I29" i="1"/>
  <c r="I30" i="1"/>
  <c r="I34" i="1"/>
  <c r="I36" i="1"/>
  <c r="I37" i="1"/>
  <c r="I41" i="1"/>
  <c r="I44" i="1"/>
  <c r="I45" i="1"/>
  <c r="I46" i="1"/>
  <c r="I47" i="1"/>
  <c r="I48" i="1"/>
  <c r="I49" i="1"/>
  <c r="I51" i="1"/>
  <c r="I54" i="1"/>
  <c r="I56" i="1"/>
  <c r="I57" i="1"/>
  <c r="I58" i="1"/>
  <c r="I60" i="1"/>
  <c r="I61" i="1"/>
  <c r="I62" i="1"/>
  <c r="I64" i="1"/>
  <c r="I65" i="1"/>
  <c r="I66" i="1"/>
  <c r="I67" i="1"/>
  <c r="I68" i="1"/>
  <c r="I69" i="1"/>
  <c r="I71" i="1"/>
  <c r="I73" i="1"/>
  <c r="I74" i="1"/>
  <c r="I75" i="1"/>
  <c r="I76" i="1"/>
  <c r="I78" i="1"/>
  <c r="I79" i="1"/>
  <c r="I81" i="1"/>
  <c r="I83" i="1"/>
  <c r="I85" i="1"/>
  <c r="I86" i="1"/>
  <c r="I88" i="1"/>
  <c r="I89" i="1"/>
  <c r="I90" i="1"/>
  <c r="I91" i="1"/>
  <c r="I92" i="1"/>
  <c r="I93" i="1"/>
  <c r="I94" i="1"/>
  <c r="I96" i="1"/>
  <c r="I97" i="1"/>
  <c r="I98" i="1"/>
  <c r="I99" i="1"/>
  <c r="I100" i="1"/>
  <c r="H10" i="1"/>
  <c r="H13" i="1"/>
  <c r="H15" i="1"/>
  <c r="H16" i="1"/>
  <c r="H18" i="1"/>
  <c r="H22" i="1"/>
  <c r="H24" i="1"/>
  <c r="H27" i="1"/>
  <c r="H28" i="1"/>
  <c r="H29" i="1"/>
  <c r="H30" i="1"/>
  <c r="H34" i="1"/>
  <c r="H41" i="1"/>
  <c r="F33" i="1"/>
  <c r="F32" i="1" s="1"/>
  <c r="D33" i="1"/>
  <c r="D25" i="1"/>
  <c r="I25" i="1" s="1"/>
  <c r="F19" i="1"/>
  <c r="D19" i="1"/>
  <c r="F9" i="1"/>
  <c r="D9" i="1"/>
  <c r="F14" i="1"/>
  <c r="D14" i="1"/>
  <c r="F12" i="1"/>
  <c r="F11" i="1" s="1"/>
  <c r="D12" i="1"/>
  <c r="D11" i="1" s="1"/>
  <c r="F8" i="1" l="1"/>
  <c r="I14" i="1"/>
  <c r="F31" i="1"/>
  <c r="I33" i="1"/>
  <c r="I11" i="1"/>
  <c r="D32" i="1"/>
  <c r="I32" i="1" s="1"/>
  <c r="D8" i="1"/>
  <c r="I9" i="1"/>
  <c r="H11" i="1"/>
  <c r="H14" i="1"/>
  <c r="H33" i="1"/>
  <c r="I12" i="1"/>
  <c r="H12" i="1"/>
  <c r="H9" i="1"/>
  <c r="F95" i="1"/>
  <c r="H44" i="1"/>
  <c r="H46" i="1"/>
  <c r="H48" i="1"/>
  <c r="H51" i="1"/>
  <c r="D95" i="1"/>
  <c r="H56" i="1"/>
  <c r="H57" i="1"/>
  <c r="H58" i="1"/>
  <c r="H60" i="1"/>
  <c r="H61" i="1"/>
  <c r="H62" i="1"/>
  <c r="H64" i="1"/>
  <c r="H65" i="1"/>
  <c r="H66" i="1"/>
  <c r="H67" i="1"/>
  <c r="H68" i="1"/>
  <c r="H69" i="1"/>
  <c r="H71" i="1"/>
  <c r="H73" i="1"/>
  <c r="H74" i="1"/>
  <c r="H75" i="1"/>
  <c r="H76" i="1"/>
  <c r="H78" i="1"/>
  <c r="H79" i="1"/>
  <c r="H81" i="1"/>
  <c r="H83" i="1"/>
  <c r="H85" i="1"/>
  <c r="H86" i="1"/>
  <c r="H88" i="1"/>
  <c r="H89" i="1"/>
  <c r="H90" i="1"/>
  <c r="H91" i="1"/>
  <c r="H92" i="1"/>
  <c r="H93" i="1"/>
  <c r="H94" i="1"/>
  <c r="H96" i="1"/>
  <c r="H97" i="1"/>
  <c r="H98" i="1"/>
  <c r="H99" i="1"/>
  <c r="H100" i="1"/>
  <c r="H49" i="1"/>
  <c r="H54" i="1"/>
  <c r="H47" i="1"/>
  <c r="H45" i="1"/>
  <c r="F84" i="1"/>
  <c r="D84" i="1"/>
  <c r="F82" i="1"/>
  <c r="D82" i="1"/>
  <c r="F80" i="1"/>
  <c r="D80" i="1"/>
  <c r="F77" i="1"/>
  <c r="D77" i="1"/>
  <c r="F72" i="1"/>
  <c r="D72" i="1"/>
  <c r="F70" i="1"/>
  <c r="D70" i="1"/>
  <c r="F63" i="1"/>
  <c r="D63" i="1"/>
  <c r="F59" i="1"/>
  <c r="D59" i="1"/>
  <c r="F55" i="1"/>
  <c r="D55" i="1"/>
  <c r="I52" i="1"/>
  <c r="F50" i="1"/>
  <c r="F43" i="1"/>
  <c r="D50" i="1"/>
  <c r="D43" i="1"/>
  <c r="H8" i="1" l="1"/>
  <c r="I50" i="1"/>
  <c r="I70" i="1"/>
  <c r="I82" i="1"/>
  <c r="F42" i="1"/>
  <c r="I95" i="1"/>
  <c r="I8" i="1"/>
  <c r="I59" i="1"/>
  <c r="I77" i="1"/>
  <c r="I43" i="1"/>
  <c r="I55" i="1"/>
  <c r="I63" i="1"/>
  <c r="I72" i="1"/>
  <c r="I80" i="1"/>
  <c r="I84" i="1"/>
  <c r="D31" i="1"/>
  <c r="I31" i="1" s="1"/>
  <c r="H32" i="1"/>
  <c r="H31" i="1"/>
  <c r="H95" i="1"/>
  <c r="B84" i="1"/>
  <c r="H84" i="1" s="1"/>
  <c r="B82" i="1"/>
  <c r="H82" i="1" s="1"/>
  <c r="B80" i="1"/>
  <c r="H80" i="1" s="1"/>
  <c r="B77" i="1"/>
  <c r="H77" i="1" s="1"/>
  <c r="B72" i="1"/>
  <c r="H72" i="1" s="1"/>
  <c r="B70" i="1"/>
  <c r="H70" i="1" s="1"/>
  <c r="B63" i="1"/>
  <c r="H63" i="1" s="1"/>
  <c r="B59" i="1"/>
  <c r="H59" i="1" s="1"/>
  <c r="B55" i="1"/>
  <c r="H55" i="1" s="1"/>
  <c r="B52" i="1"/>
  <c r="H52" i="1" s="1"/>
  <c r="B50" i="1"/>
  <c r="H50" i="1" s="1"/>
  <c r="B43" i="1"/>
  <c r="H43" i="1" s="1"/>
  <c r="D87" i="1"/>
  <c r="E53" i="1" s="1"/>
  <c r="F87" i="1"/>
  <c r="G53" i="1" s="1"/>
  <c r="I87" i="1" l="1"/>
  <c r="D42" i="1"/>
  <c r="E31" i="1" s="1"/>
  <c r="G40" i="1"/>
  <c r="G36" i="1"/>
  <c r="G28" i="1"/>
  <c r="G24" i="1"/>
  <c r="G20" i="1"/>
  <c r="G16" i="1"/>
  <c r="G38" i="1"/>
  <c r="G30" i="1"/>
  <c r="G22" i="1"/>
  <c r="G29" i="1"/>
  <c r="G17" i="1"/>
  <c r="G39" i="1"/>
  <c r="G35" i="1"/>
  <c r="G27" i="1"/>
  <c r="G23" i="1"/>
  <c r="G15" i="1"/>
  <c r="G34" i="1"/>
  <c r="G26" i="1"/>
  <c r="G18" i="1"/>
  <c r="G10" i="1"/>
  <c r="G41" i="1"/>
  <c r="G37" i="1"/>
  <c r="G33" i="1"/>
  <c r="G25" i="1"/>
  <c r="G21" i="1"/>
  <c r="G13" i="1"/>
  <c r="G11" i="1"/>
  <c r="G12" i="1"/>
  <c r="G32" i="1"/>
  <c r="G19" i="1"/>
  <c r="G9" i="1"/>
  <c r="G8" i="1"/>
  <c r="G14" i="1"/>
  <c r="G31" i="1"/>
  <c r="C41" i="1"/>
  <c r="G80" i="1"/>
  <c r="G63" i="1"/>
  <c r="G45" i="1"/>
  <c r="E43" i="1"/>
  <c r="G78" i="1"/>
  <c r="G84" i="1"/>
  <c r="G75" i="1"/>
  <c r="G83" i="1"/>
  <c r="G74" i="1"/>
  <c r="G44" i="1"/>
  <c r="G59" i="1"/>
  <c r="G57" i="1"/>
  <c r="G86" i="1"/>
  <c r="G79" i="1"/>
  <c r="G67" i="1"/>
  <c r="G50" i="1"/>
  <c r="F101" i="1"/>
  <c r="F111" i="1" s="1"/>
  <c r="G82" i="1"/>
  <c r="G76" i="1"/>
  <c r="G65" i="1"/>
  <c r="G55" i="1"/>
  <c r="G85" i="1"/>
  <c r="G81" i="1"/>
  <c r="G77" i="1"/>
  <c r="G69" i="1"/>
  <c r="G61" i="1"/>
  <c r="G52" i="1"/>
  <c r="G48" i="1"/>
  <c r="G46" i="1"/>
  <c r="E69" i="1"/>
  <c r="E79" i="1"/>
  <c r="E81" i="1"/>
  <c r="E66" i="1"/>
  <c r="E60" i="1"/>
  <c r="E55" i="1"/>
  <c r="E73" i="1"/>
  <c r="G73" i="1" s="1"/>
  <c r="E91" i="1"/>
  <c r="G91" i="1" s="1"/>
  <c r="E72" i="1"/>
  <c r="G72" i="1" s="1"/>
  <c r="E67" i="1"/>
  <c r="E63" i="1"/>
  <c r="E51" i="1"/>
  <c r="E83" i="1"/>
  <c r="E75" i="1"/>
  <c r="E71" i="1"/>
  <c r="G71" i="1" s="1"/>
  <c r="E68" i="1"/>
  <c r="E62" i="1"/>
  <c r="E54" i="1"/>
  <c r="E45" i="1"/>
  <c r="E98" i="1"/>
  <c r="G98" i="1" s="1"/>
  <c r="E85" i="1"/>
  <c r="E77" i="1"/>
  <c r="E70" i="1"/>
  <c r="E65" i="1"/>
  <c r="E57" i="1"/>
  <c r="E48" i="1"/>
  <c r="E95" i="1"/>
  <c r="G95" i="1" s="1"/>
  <c r="E46" i="1"/>
  <c r="E97" i="1"/>
  <c r="G97" i="1" s="1"/>
  <c r="E94" i="1"/>
  <c r="G94" i="1" s="1"/>
  <c r="E90" i="1"/>
  <c r="G90" i="1" s="1"/>
  <c r="E64" i="1"/>
  <c r="E59" i="1"/>
  <c r="E56" i="1"/>
  <c r="E50" i="1"/>
  <c r="E47" i="1"/>
  <c r="E100" i="1"/>
  <c r="G100" i="1" s="1"/>
  <c r="E93" i="1"/>
  <c r="G93" i="1" s="1"/>
  <c r="E89" i="1"/>
  <c r="G89" i="1" s="1"/>
  <c r="E61" i="1"/>
  <c r="E58" i="1"/>
  <c r="E52" i="1"/>
  <c r="E49" i="1"/>
  <c r="E44" i="1"/>
  <c r="E99" i="1"/>
  <c r="G99" i="1" s="1"/>
  <c r="E96" i="1"/>
  <c r="G96" i="1" s="1"/>
  <c r="E92" i="1"/>
  <c r="G92" i="1" s="1"/>
  <c r="E88" i="1"/>
  <c r="G88" i="1" s="1"/>
  <c r="B87" i="1"/>
  <c r="C53" i="1" s="1"/>
  <c r="G43" i="1"/>
  <c r="E86" i="1"/>
  <c r="E84" i="1"/>
  <c r="E82" i="1"/>
  <c r="E80" i="1"/>
  <c r="E78" i="1"/>
  <c r="E76" i="1"/>
  <c r="E74" i="1"/>
  <c r="G70" i="1"/>
  <c r="G68" i="1"/>
  <c r="G66" i="1"/>
  <c r="G64" i="1"/>
  <c r="G62" i="1"/>
  <c r="G60" i="1"/>
  <c r="G58" i="1"/>
  <c r="G56" i="1"/>
  <c r="G54" i="1"/>
  <c r="G51" i="1"/>
  <c r="G49" i="1"/>
  <c r="G47" i="1"/>
  <c r="D101" i="1" l="1"/>
  <c r="C36" i="1"/>
  <c r="C31" i="1"/>
  <c r="C13" i="1"/>
  <c r="C12" i="1"/>
  <c r="C14" i="1"/>
  <c r="C35" i="1"/>
  <c r="C29" i="1"/>
  <c r="C9" i="1"/>
  <c r="C27" i="1"/>
  <c r="C37" i="1"/>
  <c r="C28" i="1"/>
  <c r="C30" i="1"/>
  <c r="C11" i="1"/>
  <c r="I42" i="1"/>
  <c r="C21" i="1"/>
  <c r="C20" i="1"/>
  <c r="C15" i="1"/>
  <c r="C34" i="1"/>
  <c r="G42" i="1"/>
  <c r="E39" i="1"/>
  <c r="E35" i="1"/>
  <c r="E27" i="1"/>
  <c r="E23" i="1"/>
  <c r="E15" i="1"/>
  <c r="E30" i="1"/>
  <c r="E22" i="1"/>
  <c r="E41" i="1"/>
  <c r="E17" i="1"/>
  <c r="E9" i="1"/>
  <c r="E40" i="1"/>
  <c r="E24" i="1"/>
  <c r="E16" i="1"/>
  <c r="E38" i="1"/>
  <c r="E34" i="1"/>
  <c r="E26" i="1"/>
  <c r="E18" i="1"/>
  <c r="E10" i="1"/>
  <c r="E37" i="1"/>
  <c r="E29" i="1"/>
  <c r="E21" i="1"/>
  <c r="E13" i="1"/>
  <c r="E36" i="1"/>
  <c r="E28" i="1"/>
  <c r="E20" i="1"/>
  <c r="E25" i="1"/>
  <c r="E19" i="1"/>
  <c r="E14" i="1"/>
  <c r="E12" i="1"/>
  <c r="E11" i="1"/>
  <c r="E33" i="1"/>
  <c r="E32" i="1"/>
  <c r="E8" i="1"/>
  <c r="E42" i="1" s="1"/>
  <c r="C33" i="1"/>
  <c r="C25" i="1"/>
  <c r="C17" i="1"/>
  <c r="C40" i="1"/>
  <c r="C32" i="1"/>
  <c r="C24" i="1"/>
  <c r="C16" i="1"/>
  <c r="H42" i="1"/>
  <c r="C39" i="1"/>
  <c r="C23" i="1"/>
  <c r="C38" i="1"/>
  <c r="C22" i="1"/>
  <c r="C8" i="1"/>
  <c r="C19" i="1"/>
  <c r="C18" i="1"/>
  <c r="C26" i="1"/>
  <c r="C10" i="1"/>
  <c r="H87" i="1"/>
  <c r="C100" i="1"/>
  <c r="C89" i="1"/>
  <c r="C56" i="1"/>
  <c r="C88" i="1"/>
  <c r="C90" i="1"/>
  <c r="C43" i="1"/>
  <c r="C57" i="1"/>
  <c r="C54" i="1"/>
  <c r="C72" i="1"/>
  <c r="C50" i="1"/>
  <c r="C63" i="1"/>
  <c r="C75" i="1"/>
  <c r="C76" i="1"/>
  <c r="C93" i="1"/>
  <c r="C60" i="1"/>
  <c r="C83" i="1"/>
  <c r="C85" i="1"/>
  <c r="C98" i="1"/>
  <c r="C49" i="1"/>
  <c r="C67" i="1"/>
  <c r="C91" i="1"/>
  <c r="C44" i="1"/>
  <c r="C46" i="1"/>
  <c r="C69" i="1"/>
  <c r="C92" i="1"/>
  <c r="C45" i="1"/>
  <c r="C59" i="1"/>
  <c r="C81" i="1"/>
  <c r="C55" i="1"/>
  <c r="C84" i="1"/>
  <c r="C68" i="1"/>
  <c r="C51" i="1"/>
  <c r="C71" i="1"/>
  <c r="C73" i="1"/>
  <c r="C96" i="1"/>
  <c r="C61" i="1"/>
  <c r="C52" i="1"/>
  <c r="C74" i="1"/>
  <c r="C97" i="1"/>
  <c r="C62" i="1"/>
  <c r="C65" i="1"/>
  <c r="C86" i="1"/>
  <c r="C77" i="1"/>
  <c r="C80" i="1"/>
  <c r="C64" i="1"/>
  <c r="C47" i="1"/>
  <c r="C95" i="1"/>
  <c r="C78" i="1"/>
  <c r="B101" i="1"/>
  <c r="C82" i="1"/>
  <c r="C58" i="1"/>
  <c r="C79" i="1"/>
  <c r="C66" i="1"/>
  <c r="C48" i="1"/>
  <c r="C70" i="1"/>
  <c r="C94" i="1"/>
  <c r="C99" i="1"/>
  <c r="C42" i="1" l="1"/>
  <c r="C87" i="1"/>
</calcChain>
</file>

<file path=xl/sharedStrings.xml><?xml version="1.0" encoding="utf-8"?>
<sst xmlns="http://schemas.openxmlformats.org/spreadsheetml/2006/main" count="118" uniqueCount="116">
  <si>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</si>
  <si>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</si>
  <si>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</si>
  <si>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</si>
  <si>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</si>
  <si>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</si>
  <si>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</si>
  <si>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</si>
  <si>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</si>
  <si>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</si>
  <si>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</si>
  <si>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</si>
  <si>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</si>
  <si>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</si>
  <si>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</si>
  <si>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</si>
  <si>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</si>
  <si>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</si>
  <si>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</si>
  <si>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</si>
  <si>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</si>
  <si>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</si>
  <si>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</si>
  <si>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</si>
  <si>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</si>
  <si>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</si>
  <si>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</si>
  <si>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</si>
  <si>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</si>
  <si>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</si>
  <si>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</si>
  <si>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</si>
  <si>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</si>
  <si>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</si>
  <si>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</si>
  <si>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</si>
  <si>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</si>
  <si>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</si>
  <si>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</si>
  <si>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</si>
  <si>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</si>
  <si>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</si>
  <si>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</si>
  <si>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</si>
  <si>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</si>
  <si>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</si>
  <si>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</si>
  <si>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</si>
  <si>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</si>
  <si>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</si>
  <si>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</si>
  <si>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</si>
  <si>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</si>
  <si>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</si>
  <si>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</si>
  <si>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</si>
  <si>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</si>
  <si>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</si>
  <si>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</si>
  <si>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</si>
  <si>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</si>
  <si>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</si>
  <si>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</si>
  <si>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</si>
  <si>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</si>
  <si>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</si>
  <si>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</si>
  <si>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</si>
  <si>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</si>
  <si>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</si>
  <si>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</si>
  <si>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</si>
  <si>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</si>
  <si>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</si>
  <si>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</si>
  <si>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</si>
  <si>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</si>
  <si>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</si>
  <si>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</si>
  <si>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</si>
  <si>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</si>
  <si>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</si>
  <si>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</si>
  <si>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</si>
  <si>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</si>
  <si>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</si>
  <si>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</si>
  <si>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</si>
  <si>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</si>
  <si>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</si>
  <si>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</si>
  <si>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</si>
  <si>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</si>
  <si>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</si>
  <si>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</si>
  <si>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</si>
  <si>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</si>
  <si>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</si>
  <si>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</si>
  <si>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</si>
  <si>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</si>
  <si>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</si>
  <si>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</si>
  <si>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</si>
  <si>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</si>
  <si>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</si>
  <si>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</si>
  <si>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</si>
  <si>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</si>
  <si>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</si>
  <si>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</si>
  <si>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Гражданская оборона</t>
  </si>
  <si>
    <t>Информация об исполнении бюджета Пряжинского национального муниципального района за январь-апрель  2025 года</t>
  </si>
  <si>
    <t>Факт на 01.05 .2024 (отчетный) год</t>
  </si>
  <si>
    <t>План на 2025 год по состоянию на 01.05.2025 (текущий) год</t>
  </si>
  <si>
    <t>Факт на 01.05.2025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</si>
</sst>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3"/>
  <sheetViews>
    <sheetView tabSelected="1" topLeftCell="A94" workbookViewId="0">
      <selection activeCell="D90" sqref="D90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0" t="s">
        <v>112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113</v>
      </c>
      <c r="C5" s="11" t="s">
        <v>2</v>
      </c>
      <c r="D5" s="2" t="s">
        <v>114</v>
      </c>
      <c r="E5" s="2" t="s">
        <v>2</v>
      </c>
      <c r="F5" s="2" t="s">
        <v>115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1" t="s">
        <v>7</v>
      </c>
      <c r="B7" s="22"/>
      <c r="C7" s="22"/>
      <c r="D7" s="22"/>
      <c r="E7" s="22"/>
      <c r="F7" s="22"/>
      <c r="G7" s="22"/>
      <c r="H7" s="22"/>
      <c r="I7" s="23"/>
    </row>
    <row r="8" spans="1:9" ht="26.25" customHeight="1" x14ac:dyDescent="0.25">
      <c r="A8" s="3" t="s">
        <v>8</v>
      </c>
      <c r="B8" s="15">
        <f t="shared" ref="B8" si="0">B9+B11+B14+B19+B22+B23+B24+B25+B27+B28+B29+B30</f>
        <v>50633</v>
      </c>
      <c r="C8" s="15">
        <f>B8/B42*100</f>
        <v>30.292678257331911</v>
      </c>
      <c r="D8" s="15">
        <f>D9+D11+D14+D19+D22+D23+D24+D25+D27+D28+D29+D30</f>
        <v>213837</v>
      </c>
      <c r="E8" s="15">
        <f>D8/D42*100</f>
        <v>32.346174267004898</v>
      </c>
      <c r="F8" s="15">
        <f>F9+F11+F14+F19+F22+F23+F24+F25+F27+F28+F29+F30</f>
        <v>69246</v>
      </c>
      <c r="G8" s="10">
        <f>F8/F42*100</f>
        <v>34.256455921638469</v>
      </c>
      <c r="H8" s="10">
        <f>F8/B8*100-100</f>
        <v>36.760610668931321</v>
      </c>
      <c r="I8" s="10">
        <f>F8/D8*100</f>
        <v>32.382609183630521</v>
      </c>
    </row>
    <row r="9" spans="1:9" ht="26.25" customHeight="1" x14ac:dyDescent="0.25">
      <c r="A9" s="3" t="s">
        <v>9</v>
      </c>
      <c r="B9" s="15">
        <f>B10</f>
        <v>37897</v>
      </c>
      <c r="C9" s="15">
        <f>B9/B42*100</f>
        <v>22.672992473645795</v>
      </c>
      <c r="D9" s="15">
        <f>D10</f>
        <v>155821</v>
      </c>
      <c r="E9" s="15">
        <f>D9/D42*100</f>
        <v>23.57035134452396</v>
      </c>
      <c r="F9" s="15">
        <f>F10</f>
        <v>40477</v>
      </c>
      <c r="G9" s="10">
        <f>F9/F42*100</f>
        <v>20.024240625309194</v>
      </c>
      <c r="H9" s="10">
        <f t="shared" ref="H9:H42" si="1">F9/B9*100-100</f>
        <v>6.8079267488191562</v>
      </c>
      <c r="I9" s="10">
        <f t="shared" ref="I9:I42" si="2">F9/D9*100</f>
        <v>25.976601356684913</v>
      </c>
    </row>
    <row r="10" spans="1:9" ht="26.25" customHeight="1" x14ac:dyDescent="0.25">
      <c r="A10" s="3" t="s">
        <v>10</v>
      </c>
      <c r="B10" s="15">
        <v>37897</v>
      </c>
      <c r="C10" s="15">
        <f>B10/B42*100</f>
        <v>22.672992473645795</v>
      </c>
      <c r="D10" s="15">
        <v>155821</v>
      </c>
      <c r="E10" s="15">
        <f>D10/D42*100</f>
        <v>23.57035134452396</v>
      </c>
      <c r="F10" s="15">
        <v>40477</v>
      </c>
      <c r="G10" s="10">
        <f>F10/F42*100</f>
        <v>20.024240625309194</v>
      </c>
      <c r="H10" s="10">
        <f t="shared" si="1"/>
        <v>6.8079267488191562</v>
      </c>
      <c r="I10" s="10">
        <f t="shared" si="2"/>
        <v>25.976601356684913</v>
      </c>
    </row>
    <row r="11" spans="1:9" ht="64.5" customHeight="1" x14ac:dyDescent="0.25">
      <c r="A11" s="3" t="s">
        <v>11</v>
      </c>
      <c r="B11" s="15">
        <f>B12</f>
        <v>831</v>
      </c>
      <c r="C11" s="15">
        <f>B11/B42*100</f>
        <v>0.49717013868115301</v>
      </c>
      <c r="D11" s="15">
        <f>D12</f>
        <v>3758</v>
      </c>
      <c r="E11" s="15">
        <f>D11/D42*100</f>
        <v>0.56845598701536404</v>
      </c>
      <c r="F11" s="15">
        <f>F12</f>
        <v>1171</v>
      </c>
      <c r="G11" s="10">
        <f>F11/F42*100</f>
        <v>0.57930147422578415</v>
      </c>
      <c r="H11" s="10">
        <f t="shared" si="1"/>
        <v>40.914560770156413</v>
      </c>
      <c r="I11" s="10">
        <f t="shared" si="2"/>
        <v>31.160191591271953</v>
      </c>
    </row>
    <row r="12" spans="1:9" ht="26.25" customHeight="1" x14ac:dyDescent="0.25">
      <c r="A12" s="3" t="s">
        <v>12</v>
      </c>
      <c r="B12" s="15">
        <f>B13</f>
        <v>831</v>
      </c>
      <c r="C12" s="15">
        <f>B12/B42*100</f>
        <v>0.49717013868115301</v>
      </c>
      <c r="D12" s="15">
        <f>D13</f>
        <v>3758</v>
      </c>
      <c r="E12" s="15">
        <f>D12/D42*100</f>
        <v>0.56845598701536404</v>
      </c>
      <c r="F12" s="15">
        <f>F13</f>
        <v>1171</v>
      </c>
      <c r="G12" s="10">
        <f>F12/F42*100</f>
        <v>0.57930147422578415</v>
      </c>
      <c r="H12" s="10">
        <f t="shared" si="1"/>
        <v>40.914560770156413</v>
      </c>
      <c r="I12" s="10">
        <f t="shared" si="2"/>
        <v>31.160191591271953</v>
      </c>
    </row>
    <row r="13" spans="1:9" ht="26.25" customHeight="1" x14ac:dyDescent="0.25">
      <c r="A13" s="3" t="s">
        <v>13</v>
      </c>
      <c r="B13" s="15">
        <v>831</v>
      </c>
      <c r="C13" s="15">
        <f>B13/B42*100</f>
        <v>0.49717013868115301</v>
      </c>
      <c r="D13" s="15">
        <v>3758</v>
      </c>
      <c r="E13" s="15">
        <f>D13/D42*100</f>
        <v>0.56845598701536404</v>
      </c>
      <c r="F13" s="15">
        <v>1171</v>
      </c>
      <c r="G13" s="10">
        <f>F13/F42*100</f>
        <v>0.57930147422578415</v>
      </c>
      <c r="H13" s="10">
        <f t="shared" si="1"/>
        <v>40.914560770156413</v>
      </c>
      <c r="I13" s="10">
        <f t="shared" si="2"/>
        <v>31.160191591271953</v>
      </c>
    </row>
    <row r="14" spans="1:9" ht="26.25" customHeight="1" x14ac:dyDescent="0.25">
      <c r="A14" s="3" t="s">
        <v>14</v>
      </c>
      <c r="B14" s="15">
        <f>B15+B16+B17+B18</f>
        <v>1513</v>
      </c>
      <c r="C14" s="15">
        <f>B14/B42*100</f>
        <v>0.90519665442188257</v>
      </c>
      <c r="D14" s="15">
        <f>D15+D16+D17+D18</f>
        <v>4500</v>
      </c>
      <c r="E14" s="15">
        <f>D14/D42*100</f>
        <v>0.68069503501041462</v>
      </c>
      <c r="F14" s="15">
        <f>F15+F16+F17+F18</f>
        <v>3430</v>
      </c>
      <c r="G14" s="10">
        <f>F14/F42*100</f>
        <v>1.6968437716434155</v>
      </c>
      <c r="H14" s="10">
        <f t="shared" si="1"/>
        <v>126.70191672174488</v>
      </c>
      <c r="I14" s="10">
        <f t="shared" si="2"/>
        <v>76.222222222222229</v>
      </c>
    </row>
    <row r="15" spans="1:9" ht="39" customHeight="1" x14ac:dyDescent="0.25">
      <c r="A15" s="3" t="s">
        <v>15</v>
      </c>
      <c r="B15" s="15">
        <v>420</v>
      </c>
      <c r="C15" s="15">
        <f>B15/B42*100</f>
        <v>0.25127732640924699</v>
      </c>
      <c r="D15" s="15">
        <v>2257</v>
      </c>
      <c r="E15" s="15">
        <f>D15/D42*100</f>
        <v>0.34140637644855681</v>
      </c>
      <c r="F15" s="15">
        <v>1171</v>
      </c>
      <c r="G15" s="10">
        <f>F15/F42*100</f>
        <v>0.57930147422578415</v>
      </c>
      <c r="H15" s="10">
        <f t="shared" si="1"/>
        <v>178.8095238095238</v>
      </c>
      <c r="I15" s="10">
        <f t="shared" si="2"/>
        <v>51.883030571555167</v>
      </c>
    </row>
    <row r="16" spans="1:9" ht="39" customHeight="1" x14ac:dyDescent="0.25">
      <c r="A16" s="3" t="s">
        <v>103</v>
      </c>
      <c r="B16" s="15">
        <v>6</v>
      </c>
      <c r="C16" s="15">
        <f>B16/B42*100</f>
        <v>3.5896760915606718E-3</v>
      </c>
      <c r="D16" s="15">
        <v>0</v>
      </c>
      <c r="E16" s="15">
        <f>D16/D42*100</f>
        <v>0</v>
      </c>
      <c r="F16" s="15">
        <v>0</v>
      </c>
      <c r="G16" s="10">
        <f>F16/F42*100</f>
        <v>0</v>
      </c>
      <c r="H16" s="10">
        <f t="shared" si="1"/>
        <v>-100</v>
      </c>
      <c r="I16" s="10"/>
    </row>
    <row r="17" spans="1:9" ht="39" customHeight="1" x14ac:dyDescent="0.25">
      <c r="A17" s="3" t="s">
        <v>104</v>
      </c>
      <c r="B17" s="15">
        <v>347</v>
      </c>
      <c r="C17" s="15">
        <f>B17/B42*100</f>
        <v>0.2076029339619255</v>
      </c>
      <c r="D17" s="15">
        <v>1183</v>
      </c>
      <c r="E17" s="15">
        <f>D17/D42*100</f>
        <v>0.17894716142607123</v>
      </c>
      <c r="F17" s="15">
        <v>1225</v>
      </c>
      <c r="G17" s="10">
        <f>F17/F42*100</f>
        <v>0.6060156327297912</v>
      </c>
      <c r="H17" s="10"/>
      <c r="I17" s="10">
        <f t="shared" si="2"/>
        <v>103.55029585798816</v>
      </c>
    </row>
    <row r="18" spans="1:9" ht="38.25" customHeight="1" x14ac:dyDescent="0.25">
      <c r="A18" s="3" t="s">
        <v>105</v>
      </c>
      <c r="B18" s="15">
        <v>740</v>
      </c>
      <c r="C18" s="15">
        <f>B18/B42*100</f>
        <v>0.44272671795914947</v>
      </c>
      <c r="D18" s="15">
        <v>1060</v>
      </c>
      <c r="E18" s="15">
        <f>D18/D42*100</f>
        <v>0.16034149713578655</v>
      </c>
      <c r="F18" s="15">
        <v>1034</v>
      </c>
      <c r="G18" s="10">
        <f>F18/F42*100</f>
        <v>0.51152666468784014</v>
      </c>
      <c r="H18" s="10">
        <f t="shared" si="1"/>
        <v>39.729729729729712</v>
      </c>
      <c r="I18" s="10">
        <f t="shared" si="2"/>
        <v>97.547169811320757</v>
      </c>
    </row>
    <row r="19" spans="1:9" ht="15" customHeight="1" x14ac:dyDescent="0.25">
      <c r="A19" s="3" t="s">
        <v>16</v>
      </c>
      <c r="B19" s="15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 x14ac:dyDescent="0.25">
      <c r="A20" s="3" t="s">
        <v>106</v>
      </c>
      <c r="B20" s="15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 x14ac:dyDescent="0.25">
      <c r="A21" s="3" t="s">
        <v>107</v>
      </c>
      <c r="B21" s="15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26.25" customHeight="1" x14ac:dyDescent="0.25">
      <c r="A22" s="3" t="s">
        <v>17</v>
      </c>
      <c r="B22" s="15">
        <v>966</v>
      </c>
      <c r="C22" s="15">
        <f>B22/B42*100</f>
        <v>0.57793785074126813</v>
      </c>
      <c r="D22" s="15">
        <v>4340</v>
      </c>
      <c r="E22" s="15">
        <f>D22/D42*100</f>
        <v>0.65649254487671105</v>
      </c>
      <c r="F22" s="15">
        <v>2311</v>
      </c>
      <c r="G22" s="10">
        <f>F22/F42*100</f>
        <v>1.1432670426437122</v>
      </c>
      <c r="H22" s="10">
        <f t="shared" si="1"/>
        <v>139.23395445134577</v>
      </c>
      <c r="I22" s="10">
        <f t="shared" si="2"/>
        <v>53.248847926267281</v>
      </c>
    </row>
    <row r="23" spans="1:9" ht="64.5" customHeight="1" x14ac:dyDescent="0.25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76.5" customHeight="1" x14ac:dyDescent="0.25">
      <c r="A24" s="3" t="s">
        <v>19</v>
      </c>
      <c r="B24" s="15">
        <v>2878</v>
      </c>
      <c r="C24" s="15">
        <f>B24/B42*100</f>
        <v>1.7218479652519352</v>
      </c>
      <c r="D24" s="15">
        <v>16621</v>
      </c>
      <c r="E24" s="15">
        <f>D24/D42*100</f>
        <v>2.5141849282018005</v>
      </c>
      <c r="F24" s="15">
        <v>8513</v>
      </c>
      <c r="G24" s="10">
        <f>F24/F42*100</f>
        <v>4.2114376174928267</v>
      </c>
      <c r="H24" s="10">
        <f t="shared" si="1"/>
        <v>195.79569145239748</v>
      </c>
      <c r="I24" s="10">
        <f t="shared" si="2"/>
        <v>51.218338246796222</v>
      </c>
    </row>
    <row r="25" spans="1:9" ht="50.25" customHeight="1" x14ac:dyDescent="0.25">
      <c r="A25" s="3" t="s">
        <v>20</v>
      </c>
      <c r="B25" s="15">
        <f>B26</f>
        <v>224</v>
      </c>
      <c r="C25" s="15">
        <f>B25/B42*100</f>
        <v>0.13401457408493173</v>
      </c>
      <c r="D25" s="15">
        <f>D26</f>
        <v>360</v>
      </c>
      <c r="E25" s="15">
        <f>D25/D42*100</f>
        <v>5.4455602800833176E-2</v>
      </c>
      <c r="F25" s="15">
        <f>F26</f>
        <v>332</v>
      </c>
      <c r="G25" s="10">
        <f>F25/F42*100</f>
        <v>0.16424260413574748</v>
      </c>
      <c r="H25" s="10">
        <f t="shared" si="1"/>
        <v>48.214285714285722</v>
      </c>
      <c r="I25" s="10">
        <f t="shared" si="2"/>
        <v>92.222222222222229</v>
      </c>
    </row>
    <row r="26" spans="1:9" ht="39" customHeight="1" x14ac:dyDescent="0.25">
      <c r="A26" s="3" t="s">
        <v>21</v>
      </c>
      <c r="B26" s="15">
        <v>224</v>
      </c>
      <c r="C26" s="15">
        <f>B26/B42*100</f>
        <v>0.13401457408493173</v>
      </c>
      <c r="D26" s="15">
        <v>360</v>
      </c>
      <c r="E26" s="15">
        <f>D26/D42*100</f>
        <v>5.4455602800833176E-2</v>
      </c>
      <c r="F26" s="15">
        <v>332</v>
      </c>
      <c r="G26" s="10">
        <f>F26/F42*100</f>
        <v>0.16424260413574748</v>
      </c>
      <c r="H26" s="10">
        <f t="shared" si="1"/>
        <v>48.214285714285722</v>
      </c>
      <c r="I26" s="10">
        <f t="shared" si="2"/>
        <v>92.222222222222229</v>
      </c>
    </row>
    <row r="27" spans="1:9" ht="51.75" customHeight="1" x14ac:dyDescent="0.25">
      <c r="A27" s="3" t="s">
        <v>22</v>
      </c>
      <c r="B27" s="15">
        <v>4462</v>
      </c>
      <c r="C27" s="15">
        <f>B27/B42*100</f>
        <v>2.6695224534239528</v>
      </c>
      <c r="D27" s="15">
        <v>12381</v>
      </c>
      <c r="E27" s="15">
        <f>D27/D42*100</f>
        <v>1.8728189396586541</v>
      </c>
      <c r="F27" s="15">
        <v>3775</v>
      </c>
      <c r="G27" s="10">
        <f>F27/F42*100</f>
        <v>1.8675175620856834</v>
      </c>
      <c r="H27" s="10">
        <f t="shared" si="1"/>
        <v>-15.396683101748096</v>
      </c>
      <c r="I27" s="10">
        <f t="shared" si="2"/>
        <v>30.490267345125595</v>
      </c>
    </row>
    <row r="28" spans="1:9" ht="39" customHeight="1" x14ac:dyDescent="0.25">
      <c r="A28" s="3" t="s">
        <v>23</v>
      </c>
      <c r="B28" s="15">
        <v>1664</v>
      </c>
      <c r="C28" s="15">
        <f>B28/B42*100</f>
        <v>0.99553683605949295</v>
      </c>
      <c r="D28" s="15">
        <v>14850</v>
      </c>
      <c r="E28" s="15">
        <f>D28/D42*100</f>
        <v>2.246293615534368</v>
      </c>
      <c r="F28" s="15">
        <v>8989</v>
      </c>
      <c r="G28" s="10">
        <f>F28/F42*100</f>
        <v>4.4469179776392602</v>
      </c>
      <c r="H28" s="10">
        <f t="shared" si="1"/>
        <v>440.20432692307691</v>
      </c>
      <c r="I28" s="10">
        <f t="shared" si="2"/>
        <v>60.53198653198654</v>
      </c>
    </row>
    <row r="29" spans="1:9" ht="26.25" customHeight="1" x14ac:dyDescent="0.25">
      <c r="A29" s="3" t="s">
        <v>24</v>
      </c>
      <c r="B29" s="15">
        <v>151</v>
      </c>
      <c r="C29" s="15">
        <f>B29/B42*100</f>
        <v>9.0340181637610234E-2</v>
      </c>
      <c r="D29" s="15">
        <v>1050</v>
      </c>
      <c r="E29" s="15">
        <f>D29/D42*100</f>
        <v>0.15882884150243007</v>
      </c>
      <c r="F29" s="15">
        <v>196</v>
      </c>
      <c r="G29" s="10">
        <f>F29/F42*100</f>
        <v>9.6962501236766585E-2</v>
      </c>
      <c r="H29" s="10">
        <f t="shared" si="1"/>
        <v>29.801324503311264</v>
      </c>
      <c r="I29" s="10">
        <f t="shared" si="2"/>
        <v>18.666666666666668</v>
      </c>
    </row>
    <row r="30" spans="1:9" ht="26.25" customHeight="1" x14ac:dyDescent="0.25">
      <c r="A30" s="3" t="s">
        <v>25</v>
      </c>
      <c r="B30" s="15">
        <v>47</v>
      </c>
      <c r="C30" s="15">
        <f>B30/B42*100</f>
        <v>2.8119129383891925E-2</v>
      </c>
      <c r="D30" s="15">
        <v>156</v>
      </c>
      <c r="E30" s="15">
        <f>D30/D42*100</f>
        <v>2.3597427880361038E-2</v>
      </c>
      <c r="F30" s="15">
        <v>52</v>
      </c>
      <c r="G30" s="10">
        <f>F30/F42*100</f>
        <v>2.5724745226080932E-2</v>
      </c>
      <c r="H30" s="10">
        <f t="shared" si="1"/>
        <v>10.638297872340431</v>
      </c>
      <c r="I30" s="10">
        <f t="shared" si="2"/>
        <v>33.333333333333329</v>
      </c>
    </row>
    <row r="31" spans="1:9" ht="26.25" customHeight="1" x14ac:dyDescent="0.25">
      <c r="A31" s="3" t="s">
        <v>26</v>
      </c>
      <c r="B31" s="15">
        <f t="shared" ref="B31" si="3">B32+B39+B40+B41</f>
        <v>116513</v>
      </c>
      <c r="C31" s="15">
        <f>B31/B42*100</f>
        <v>69.707321742668086</v>
      </c>
      <c r="D31" s="15">
        <f>D32+D39+D40+D41</f>
        <v>447252</v>
      </c>
      <c r="E31" s="15">
        <f>D31/D42*100</f>
        <v>67.653825732995102</v>
      </c>
      <c r="F31" s="15">
        <f t="shared" ref="F31" si="4">F32+F39+F40+F41</f>
        <v>132894</v>
      </c>
      <c r="G31" s="10">
        <f>F31/F42*100</f>
        <v>65.743544078361523</v>
      </c>
      <c r="H31" s="10">
        <f t="shared" si="1"/>
        <v>14.059375348673541</v>
      </c>
      <c r="I31" s="10">
        <f t="shared" si="2"/>
        <v>29.713450135494085</v>
      </c>
    </row>
    <row r="32" spans="1:9" ht="64.5" customHeight="1" x14ac:dyDescent="0.25">
      <c r="A32" s="3" t="s">
        <v>27</v>
      </c>
      <c r="B32" s="15">
        <f t="shared" ref="B32" si="5">B33+B36+B37+B38</f>
        <v>117218</v>
      </c>
      <c r="C32" s="15">
        <f>B32/B42*100</f>
        <v>70.129108683426466</v>
      </c>
      <c r="D32" s="15">
        <f>D33+D36+D37+D38</f>
        <v>447283</v>
      </c>
      <c r="E32" s="15">
        <f>D32/D42*100</f>
        <v>67.658514965458508</v>
      </c>
      <c r="F32" s="15">
        <f t="shared" ref="F32" si="6">F33+F36+F37+F38</f>
        <v>132937</v>
      </c>
      <c r="G32" s="10">
        <f>F32/F42*100</f>
        <v>65.764816463836937</v>
      </c>
      <c r="H32" s="10">
        <f t="shared" si="1"/>
        <v>13.410056475967849</v>
      </c>
      <c r="I32" s="10">
        <f t="shared" si="2"/>
        <v>29.721004375306016</v>
      </c>
    </row>
    <row r="33" spans="1:9" ht="39" customHeight="1" x14ac:dyDescent="0.25">
      <c r="A33" s="3" t="s">
        <v>28</v>
      </c>
      <c r="B33" s="15">
        <f>B34+B35</f>
        <v>27404</v>
      </c>
      <c r="C33" s="15">
        <f>B33/B42*100</f>
        <v>16.395247268854774</v>
      </c>
      <c r="D33" s="15">
        <f>D34+D35</f>
        <v>72338</v>
      </c>
      <c r="E33" s="15">
        <f>D33/D42*100</f>
        <v>10.942248320574082</v>
      </c>
      <c r="F33" s="15">
        <f>F34+F35</f>
        <v>24113</v>
      </c>
      <c r="G33" s="10">
        <f>F33/F42*100</f>
        <v>11.928861185317107</v>
      </c>
      <c r="H33" s="10">
        <f t="shared" si="1"/>
        <v>-12.009195737848486</v>
      </c>
      <c r="I33" s="10">
        <f t="shared" si="2"/>
        <v>33.333794133097406</v>
      </c>
    </row>
    <row r="34" spans="1:9" ht="39" customHeight="1" x14ac:dyDescent="0.25">
      <c r="A34" s="3" t="s">
        <v>29</v>
      </c>
      <c r="B34" s="15">
        <v>27404</v>
      </c>
      <c r="C34" s="15">
        <f>B34/B42*100</f>
        <v>16.395247268854774</v>
      </c>
      <c r="D34" s="15">
        <v>72338</v>
      </c>
      <c r="E34" s="15">
        <f>D34/D42*100</f>
        <v>10.942248320574082</v>
      </c>
      <c r="F34" s="15">
        <v>24113</v>
      </c>
      <c r="G34" s="10">
        <f>F34/F42*100</f>
        <v>11.928861185317107</v>
      </c>
      <c r="H34" s="10">
        <f t="shared" si="1"/>
        <v>-12.009195737848486</v>
      </c>
      <c r="I34" s="10">
        <f t="shared" si="2"/>
        <v>33.333794133097406</v>
      </c>
    </row>
    <row r="35" spans="1:9" ht="32.25" customHeight="1" x14ac:dyDescent="0.25">
      <c r="A35" s="19" t="s">
        <v>108</v>
      </c>
      <c r="B35" s="15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32.25" customHeight="1" x14ac:dyDescent="0.25">
      <c r="A36" s="18" t="s">
        <v>109</v>
      </c>
      <c r="B36" s="15">
        <v>8571</v>
      </c>
      <c r="C36" s="15">
        <f>B36/B42*100</f>
        <v>5.1278522967944191</v>
      </c>
      <c r="D36" s="15">
        <v>44621</v>
      </c>
      <c r="E36" s="15">
        <f>D36/D42*100</f>
        <v>6.7496207015999357</v>
      </c>
      <c r="F36" s="15">
        <v>14177</v>
      </c>
      <c r="G36" s="10">
        <f>F36/F42*100</f>
        <v>7.0134560205797962</v>
      </c>
      <c r="H36" s="10">
        <f t="shared" si="1"/>
        <v>65.406603663516506</v>
      </c>
      <c r="I36" s="10">
        <f t="shared" si="2"/>
        <v>31.772035588624192</v>
      </c>
    </row>
    <row r="37" spans="1:9" ht="32.25" customHeight="1" x14ac:dyDescent="0.25">
      <c r="A37" s="18" t="s">
        <v>110</v>
      </c>
      <c r="B37" s="15">
        <v>77476</v>
      </c>
      <c r="C37" s="15">
        <f>B37/B42*100</f>
        <v>46.352290811625764</v>
      </c>
      <c r="D37" s="15">
        <v>307718</v>
      </c>
      <c r="E37" s="15">
        <f>D37/D42*100</f>
        <v>46.547136618518834</v>
      </c>
      <c r="F37" s="15">
        <v>89037</v>
      </c>
      <c r="G37" s="10">
        <f>F37/F42*100</f>
        <v>44.047195013357076</v>
      </c>
      <c r="H37" s="10">
        <f t="shared" si="1"/>
        <v>14.922040373793166</v>
      </c>
      <c r="I37" s="10">
        <f t="shared" si="2"/>
        <v>28.934608960151824</v>
      </c>
    </row>
    <row r="38" spans="1:9" ht="26.25" customHeight="1" x14ac:dyDescent="0.25">
      <c r="A38" s="3" t="s">
        <v>30</v>
      </c>
      <c r="B38" s="15">
        <v>3767</v>
      </c>
      <c r="C38" s="15">
        <f>B38/B42*100</f>
        <v>2.2537183061515083</v>
      </c>
      <c r="D38" s="15">
        <v>22606</v>
      </c>
      <c r="E38" s="15">
        <f>D38/D42*100</f>
        <v>3.4195093247656514</v>
      </c>
      <c r="F38" s="15">
        <v>5610</v>
      </c>
      <c r="G38" s="10">
        <f>F38/F42*100</f>
        <v>2.7753042445829621</v>
      </c>
      <c r="H38" s="10">
        <f t="shared" si="1"/>
        <v>48.924873904964159</v>
      </c>
      <c r="I38" s="10">
        <f t="shared" si="2"/>
        <v>24.816420419357694</v>
      </c>
    </row>
    <row r="39" spans="1:9" ht="26.25" customHeight="1" x14ac:dyDescent="0.25">
      <c r="A39" s="3" t="s">
        <v>31</v>
      </c>
      <c r="B39" s="15">
        <v>0</v>
      </c>
      <c r="C39" s="15">
        <f>B39/B42*100</f>
        <v>0</v>
      </c>
      <c r="D39" s="15">
        <v>0</v>
      </c>
      <c r="E39" s="15">
        <f>D39/D42*100</f>
        <v>0</v>
      </c>
      <c r="F39" s="15">
        <v>-12</v>
      </c>
      <c r="G39" s="10">
        <f>F39/F42*100</f>
        <v>-5.9364796675571386E-3</v>
      </c>
      <c r="H39" s="10" t="e">
        <f t="shared" si="1"/>
        <v>#DIV/0!</v>
      </c>
      <c r="I39" s="10"/>
    </row>
    <row r="40" spans="1:9" ht="64.5" customHeight="1" x14ac:dyDescent="0.25">
      <c r="A40" s="3" t="s">
        <v>32</v>
      </c>
      <c r="B40" s="15">
        <v>396</v>
      </c>
      <c r="C40" s="15">
        <f>B40/B42*100</f>
        <v>0.23691862204300432</v>
      </c>
      <c r="D40" s="15">
        <v>0</v>
      </c>
      <c r="E40" s="15">
        <f>D40/D42*100</f>
        <v>0</v>
      </c>
      <c r="F40" s="15">
        <v>0</v>
      </c>
      <c r="G40" s="10">
        <f>F40/F42*100</f>
        <v>0</v>
      </c>
      <c r="H40" s="10">
        <f t="shared" si="1"/>
        <v>-100</v>
      </c>
      <c r="I40" s="10"/>
    </row>
    <row r="41" spans="1:9" ht="39" customHeight="1" x14ac:dyDescent="0.25">
      <c r="A41" s="3" t="s">
        <v>33</v>
      </c>
      <c r="B41" s="15">
        <v>-1101</v>
      </c>
      <c r="C41" s="15">
        <f>B41/B42*100</f>
        <v>-0.65870556280138326</v>
      </c>
      <c r="D41" s="15">
        <v>-31</v>
      </c>
      <c r="E41" s="15">
        <f>D41/D42*100</f>
        <v>-4.6892324634050788E-3</v>
      </c>
      <c r="F41" s="15">
        <v>-31</v>
      </c>
      <c r="G41" s="10">
        <f>F41/F42*100</f>
        <v>-1.5335905807855942E-2</v>
      </c>
      <c r="H41" s="10">
        <f t="shared" si="1"/>
        <v>-97.184377838328786</v>
      </c>
      <c r="I41" s="10">
        <f t="shared" si="2"/>
        <v>100</v>
      </c>
    </row>
    <row r="42" spans="1:9" s="14" customFormat="1" ht="15" customHeight="1" x14ac:dyDescent="0.25">
      <c r="A42" s="12" t="s">
        <v>34</v>
      </c>
      <c r="B42" s="16">
        <f>B8+B31</f>
        <v>167146</v>
      </c>
      <c r="C42" s="13">
        <f>C31+C8</f>
        <v>100</v>
      </c>
      <c r="D42" s="16">
        <f>D8+D31</f>
        <v>661089</v>
      </c>
      <c r="E42" s="16">
        <f>SUM(E8,E31)</f>
        <v>100</v>
      </c>
      <c r="F42" s="16">
        <f>F8+F31</f>
        <v>202140</v>
      </c>
      <c r="G42" s="13">
        <f>G31+G8</f>
        <v>100</v>
      </c>
      <c r="H42" s="10">
        <f t="shared" si="1"/>
        <v>20.936187524679028</v>
      </c>
      <c r="I42" s="10">
        <f t="shared" si="2"/>
        <v>30.576820972667822</v>
      </c>
    </row>
    <row r="43" spans="1:9" ht="26.25" customHeight="1" x14ac:dyDescent="0.25">
      <c r="A43" s="3" t="s">
        <v>35</v>
      </c>
      <c r="B43" s="17">
        <f>SUM(B44:B49)</f>
        <v>16334.2</v>
      </c>
      <c r="C43" s="9">
        <f>B43/B87*100</f>
        <v>10.053046496155531</v>
      </c>
      <c r="D43" s="17">
        <f>SUM(D44:D49)</f>
        <v>94193.600000000006</v>
      </c>
      <c r="E43" s="9">
        <f>D43/D87*100</f>
        <v>13.910748363456138</v>
      </c>
      <c r="F43" s="17">
        <f>SUM(F44:F49)</f>
        <v>18202.300000000003</v>
      </c>
      <c r="G43" s="9">
        <f>F43/F87*100</f>
        <v>9.6247966886422738</v>
      </c>
      <c r="H43" s="9">
        <f>F43/B43*100-100</f>
        <v>11.436740091342102</v>
      </c>
      <c r="I43" s="10">
        <f t="shared" ref="I43:I72" si="7">F43/D43*100</f>
        <v>19.324349000356715</v>
      </c>
    </row>
    <row r="44" spans="1:9" ht="78" customHeight="1" x14ac:dyDescent="0.25">
      <c r="A44" s="3" t="s">
        <v>36</v>
      </c>
      <c r="B44" s="27">
        <v>73.5</v>
      </c>
      <c r="C44" s="9">
        <f>B44/B87*100</f>
        <v>4.5236308938756201E-2</v>
      </c>
      <c r="D44" s="17">
        <v>373.6</v>
      </c>
      <c r="E44" s="9">
        <f>D44/D87*100</f>
        <v>5.5174190057362849E-2</v>
      </c>
      <c r="F44" s="17">
        <v>125.1</v>
      </c>
      <c r="G44" s="9">
        <f>F44/F87*100</f>
        <v>6.6148896883863481E-2</v>
      </c>
      <c r="H44" s="9">
        <f>F44/B44*100-100</f>
        <v>70.204081632653072</v>
      </c>
      <c r="I44" s="10">
        <f t="shared" si="7"/>
        <v>33.485010706638114</v>
      </c>
    </row>
    <row r="45" spans="1:9" ht="111.75" customHeight="1" x14ac:dyDescent="0.25">
      <c r="A45" s="3" t="s">
        <v>37</v>
      </c>
      <c r="B45" s="27">
        <v>5801.3</v>
      </c>
      <c r="C45" s="9">
        <f>B45/B87*100</f>
        <v>3.570468014236821</v>
      </c>
      <c r="D45" s="17">
        <v>22465.4</v>
      </c>
      <c r="E45" s="9">
        <f>D45/D87*100</f>
        <v>3.3177469200071719</v>
      </c>
      <c r="F45" s="17">
        <v>6202.4</v>
      </c>
      <c r="G45" s="9">
        <f>F45/F87*100</f>
        <v>3.27963163894864</v>
      </c>
      <c r="H45" s="9">
        <f>F45/B45*100-100</f>
        <v>6.9139675589953811</v>
      </c>
      <c r="I45" s="10">
        <f t="shared" si="7"/>
        <v>27.608678234084412</v>
      </c>
    </row>
    <row r="46" spans="1:9" ht="15" customHeight="1" x14ac:dyDescent="0.25">
      <c r="A46" s="3" t="s">
        <v>38</v>
      </c>
      <c r="B46" s="27">
        <v>0</v>
      </c>
      <c r="C46" s="9">
        <f>B46/B87*100</f>
        <v>0</v>
      </c>
      <c r="D46" s="17">
        <v>1.8</v>
      </c>
      <c r="E46" s="9">
        <f>D46/D87*100</f>
        <v>2.658285388202707E-4</v>
      </c>
      <c r="F46" s="17">
        <v>0</v>
      </c>
      <c r="G46" s="9">
        <f>F46/F87*100</f>
        <v>0</v>
      </c>
      <c r="H46" s="9" t="e">
        <f t="shared" ref="H46:H48" si="8">F46/B46*100-100</f>
        <v>#DIV/0!</v>
      </c>
      <c r="I46" s="10">
        <f t="shared" si="7"/>
        <v>0</v>
      </c>
    </row>
    <row r="47" spans="1:9" ht="64.5" customHeight="1" x14ac:dyDescent="0.25">
      <c r="A47" s="3" t="s">
        <v>39</v>
      </c>
      <c r="B47" s="27">
        <v>2392.1999999999998</v>
      </c>
      <c r="C47" s="9">
        <f>B47/B87*100</f>
        <v>1.4723033774597629</v>
      </c>
      <c r="D47" s="17">
        <v>9987.2000000000007</v>
      </c>
      <c r="E47" s="9">
        <f>D47/D87*100</f>
        <v>1.4749348793921153</v>
      </c>
      <c r="F47" s="17">
        <v>2667.2</v>
      </c>
      <c r="G47" s="9">
        <f>F47/F87*100</f>
        <v>1.4103304377988866</v>
      </c>
      <c r="H47" s="9">
        <f t="shared" si="8"/>
        <v>11.49569433993814</v>
      </c>
      <c r="I47" s="10">
        <f t="shared" si="7"/>
        <v>26.706183915411724</v>
      </c>
    </row>
    <row r="48" spans="1:9" ht="15" customHeight="1" x14ac:dyDescent="0.25">
      <c r="A48" s="3" t="s">
        <v>40</v>
      </c>
      <c r="B48" s="27">
        <v>0</v>
      </c>
      <c r="C48" s="9">
        <f>B48/B87*100</f>
        <v>0</v>
      </c>
      <c r="D48" s="17">
        <v>500</v>
      </c>
      <c r="E48" s="9">
        <f>D48/D87*100</f>
        <v>7.3841260783408524E-2</v>
      </c>
      <c r="F48" s="17">
        <v>0</v>
      </c>
      <c r="G48" s="9">
        <f>F48/F87*100</f>
        <v>0</v>
      </c>
      <c r="H48" s="9" t="e">
        <f t="shared" si="8"/>
        <v>#DIV/0!</v>
      </c>
      <c r="I48" s="10">
        <f t="shared" si="7"/>
        <v>0</v>
      </c>
    </row>
    <row r="49" spans="1:9" ht="26.25" customHeight="1" x14ac:dyDescent="0.25">
      <c r="A49" s="3" t="s">
        <v>41</v>
      </c>
      <c r="B49" s="27">
        <v>8067.2</v>
      </c>
      <c r="C49" s="9">
        <f>B49/B87*100</f>
        <v>4.9650387955201909</v>
      </c>
      <c r="D49" s="17">
        <v>60865.599999999999</v>
      </c>
      <c r="E49" s="9">
        <f>D49/D87*100</f>
        <v>8.9887852846772596</v>
      </c>
      <c r="F49" s="17">
        <v>9207.6</v>
      </c>
      <c r="G49" s="9">
        <f>F49/F87*100</f>
        <v>4.8686857150108835</v>
      </c>
      <c r="H49" s="9">
        <f>F49/B49*100-100</f>
        <v>14.136255454184862</v>
      </c>
      <c r="I49" s="10">
        <f t="shared" si="7"/>
        <v>15.127756893877658</v>
      </c>
    </row>
    <row r="50" spans="1:9" ht="15" customHeight="1" x14ac:dyDescent="0.25">
      <c r="A50" s="3" t="s">
        <v>42</v>
      </c>
      <c r="B50" s="17">
        <f>B51</f>
        <v>891.7</v>
      </c>
      <c r="C50" s="9">
        <f>B50/B87*100</f>
        <v>0.54880566912501916</v>
      </c>
      <c r="D50" s="17">
        <f>D51</f>
        <v>2207.4</v>
      </c>
      <c r="E50" s="9">
        <f>D50/D87*100</f>
        <v>0.32599439810659192</v>
      </c>
      <c r="F50" s="17">
        <f>F51</f>
        <v>1103.7</v>
      </c>
      <c r="G50" s="9">
        <f>F50/F87*100</f>
        <v>0.58360141879072847</v>
      </c>
      <c r="H50" s="9">
        <f>F50/B50*100-100</f>
        <v>23.774812156554901</v>
      </c>
      <c r="I50" s="10">
        <f t="shared" si="7"/>
        <v>50</v>
      </c>
    </row>
    <row r="51" spans="1:9" ht="26.25" customHeight="1" x14ac:dyDescent="0.25">
      <c r="A51" s="3" t="s">
        <v>43</v>
      </c>
      <c r="B51" s="28">
        <v>891.7</v>
      </c>
      <c r="C51" s="9">
        <f>B51/B87*100</f>
        <v>0.54880566912501916</v>
      </c>
      <c r="D51" s="17">
        <v>2207.4</v>
      </c>
      <c r="E51" s="9">
        <f>D51/D87*100</f>
        <v>0.32599439810659192</v>
      </c>
      <c r="F51" s="17">
        <v>1103.7</v>
      </c>
      <c r="G51" s="9">
        <f>F51/F87*100</f>
        <v>0.58360141879072847</v>
      </c>
      <c r="H51" s="9">
        <f t="shared" ref="H51:H100" si="9">F51/B51*100-100</f>
        <v>23.774812156554901</v>
      </c>
      <c r="I51" s="10">
        <f t="shared" si="7"/>
        <v>50</v>
      </c>
    </row>
    <row r="52" spans="1:9" ht="51.75" customHeight="1" x14ac:dyDescent="0.25">
      <c r="A52" s="3" t="s">
        <v>44</v>
      </c>
      <c r="B52" s="17">
        <f>B54</f>
        <v>390.4</v>
      </c>
      <c r="C52" s="9">
        <f>B52/B87*100</f>
        <v>0.24027557836313493</v>
      </c>
      <c r="D52" s="17">
        <f>SUM(D53:D54)</f>
        <v>2192.4</v>
      </c>
      <c r="E52" s="9">
        <f>D52/D87*100</f>
        <v>0.32377916028308973</v>
      </c>
      <c r="F52" s="17">
        <f>SUM(F53:F54)</f>
        <v>243.8</v>
      </c>
      <c r="G52" s="9">
        <f>F52/F87*100</f>
        <v>0.12891367754025515</v>
      </c>
      <c r="H52" s="9">
        <f t="shared" si="9"/>
        <v>-37.551229508196712</v>
      </c>
      <c r="I52" s="10">
        <f t="shared" si="7"/>
        <v>11.120233534026637</v>
      </c>
    </row>
    <row r="53" spans="1:9" ht="20.25" customHeight="1" x14ac:dyDescent="0.25">
      <c r="A53" s="3" t="s">
        <v>111</v>
      </c>
      <c r="B53" s="29">
        <v>0</v>
      </c>
      <c r="C53" s="9">
        <f>B53/B87*100</f>
        <v>0</v>
      </c>
      <c r="D53" s="17">
        <v>360</v>
      </c>
      <c r="E53" s="9">
        <f>D53/D87*100</f>
        <v>5.3165707764054139E-2</v>
      </c>
      <c r="F53" s="17">
        <v>0</v>
      </c>
      <c r="G53" s="9">
        <f>F53/F87*100</f>
        <v>0</v>
      </c>
      <c r="H53" s="9" t="e">
        <f t="shared" si="9"/>
        <v>#DIV/0!</v>
      </c>
      <c r="I53" s="10">
        <f t="shared" si="7"/>
        <v>0</v>
      </c>
    </row>
    <row r="54" spans="1:9" ht="66" customHeight="1" x14ac:dyDescent="0.25">
      <c r="A54" s="3" t="s">
        <v>102</v>
      </c>
      <c r="B54" s="29">
        <v>390.4</v>
      </c>
      <c r="C54" s="9">
        <f>B54/B87*100</f>
        <v>0.24027557836313493</v>
      </c>
      <c r="D54" s="17">
        <v>1832.4</v>
      </c>
      <c r="E54" s="9">
        <f>D54/D87*100</f>
        <v>0.27061345251903557</v>
      </c>
      <c r="F54" s="17">
        <v>243.8</v>
      </c>
      <c r="G54" s="9">
        <f>F54/F87*100</f>
        <v>0.12891367754025515</v>
      </c>
      <c r="H54" s="9">
        <f t="shared" si="9"/>
        <v>-37.551229508196712</v>
      </c>
      <c r="I54" s="10">
        <f t="shared" si="7"/>
        <v>13.304955249945428</v>
      </c>
    </row>
    <row r="55" spans="1:9" ht="26.25" customHeight="1" x14ac:dyDescent="0.25">
      <c r="A55" s="3" t="s">
        <v>45</v>
      </c>
      <c r="B55" s="17">
        <f>SUM(B56:B58)</f>
        <v>1113.9000000000001</v>
      </c>
      <c r="C55" s="9">
        <f>B55/B87*100</f>
        <v>0.68556087791674203</v>
      </c>
      <c r="D55" s="17">
        <f>SUM(D56:D58)</f>
        <v>8367.6</v>
      </c>
      <c r="E55" s="9">
        <f>D55/D87*100</f>
        <v>1.2357482674624984</v>
      </c>
      <c r="F55" s="17">
        <f>SUM(F56:F58)</f>
        <v>1686.3</v>
      </c>
      <c r="G55" s="9">
        <f>F55/F87*100</f>
        <v>0.89166174912277374</v>
      </c>
      <c r="H55" s="9">
        <f t="shared" si="9"/>
        <v>51.387018583355768</v>
      </c>
      <c r="I55" s="10">
        <f t="shared" si="7"/>
        <v>20.152731966155169</v>
      </c>
    </row>
    <row r="56" spans="1:9" ht="26.25" customHeight="1" x14ac:dyDescent="0.25">
      <c r="A56" s="3" t="s">
        <v>46</v>
      </c>
      <c r="B56" s="30">
        <v>0</v>
      </c>
      <c r="C56" s="9">
        <f>B56/B87*100</f>
        <v>0</v>
      </c>
      <c r="D56" s="17">
        <v>1139.9000000000001</v>
      </c>
      <c r="E56" s="9">
        <f>D56/D87*100</f>
        <v>0.16834330633401476</v>
      </c>
      <c r="F56" s="17">
        <v>0</v>
      </c>
      <c r="G56" s="9">
        <f>F56/F87*100</f>
        <v>0</v>
      </c>
      <c r="H56" s="9" t="e">
        <f t="shared" si="9"/>
        <v>#DIV/0!</v>
      </c>
      <c r="I56" s="10">
        <f t="shared" si="7"/>
        <v>0</v>
      </c>
    </row>
    <row r="57" spans="1:9" ht="26.25" customHeight="1" x14ac:dyDescent="0.25">
      <c r="A57" s="3" t="s">
        <v>47</v>
      </c>
      <c r="B57" s="30">
        <v>776.7</v>
      </c>
      <c r="C57" s="9">
        <f>B57/B87*100</f>
        <v>0.4780277707854686</v>
      </c>
      <c r="D57" s="17">
        <v>3757.7</v>
      </c>
      <c r="E57" s="9">
        <f>D57/D87*100</f>
        <v>0.55494661129162848</v>
      </c>
      <c r="F57" s="17">
        <v>1582.8</v>
      </c>
      <c r="G57" s="9">
        <f>F57/F87*100</f>
        <v>0.83693424450662768</v>
      </c>
      <c r="H57" s="9">
        <f t="shared" si="9"/>
        <v>103.78524526844339</v>
      </c>
      <c r="I57" s="10">
        <f t="shared" si="7"/>
        <v>42.1215104984432</v>
      </c>
    </row>
    <row r="58" spans="1:9" ht="26.25" customHeight="1" x14ac:dyDescent="0.25">
      <c r="A58" s="3" t="s">
        <v>48</v>
      </c>
      <c r="B58" s="30">
        <v>337.2</v>
      </c>
      <c r="C58" s="9">
        <f>B58/B87*100</f>
        <v>0.20753310713127332</v>
      </c>
      <c r="D58" s="17">
        <v>3470</v>
      </c>
      <c r="E58" s="9">
        <f>D58/D87*100</f>
        <v>0.51245834983685512</v>
      </c>
      <c r="F58" s="17">
        <v>103.5</v>
      </c>
      <c r="G58" s="9">
        <f>F58/F87*100</f>
        <v>5.4727504616146054E-2</v>
      </c>
      <c r="H58" s="9">
        <f t="shared" si="9"/>
        <v>-69.306049822064054</v>
      </c>
      <c r="I58" s="10">
        <f t="shared" si="7"/>
        <v>2.9827089337175794</v>
      </c>
    </row>
    <row r="59" spans="1:9" ht="26.25" customHeight="1" x14ac:dyDescent="0.25">
      <c r="A59" s="3" t="s">
        <v>49</v>
      </c>
      <c r="B59" s="17">
        <f>SUM(B60:B62)</f>
        <v>555.4</v>
      </c>
      <c r="C59" s="9">
        <f>B59/B87*100</f>
        <v>0.34182647598075094</v>
      </c>
      <c r="D59" s="17">
        <f>SUM(D60:D62)</f>
        <v>11976.1</v>
      </c>
      <c r="E59" s="9">
        <f>D59/D87*100</f>
        <v>1.7686606465363579</v>
      </c>
      <c r="F59" s="17">
        <f>SUM(F60:F62)</f>
        <v>2349</v>
      </c>
      <c r="G59" s="9">
        <f>F59/F87*100</f>
        <v>1.2420764091142713</v>
      </c>
      <c r="H59" s="9">
        <f t="shared" si="9"/>
        <v>322.93842275837238</v>
      </c>
      <c r="I59" s="10">
        <f t="shared" si="7"/>
        <v>19.614064678818647</v>
      </c>
    </row>
    <row r="60" spans="1:9" ht="15" customHeight="1" x14ac:dyDescent="0.25">
      <c r="A60" s="3" t="s">
        <v>50</v>
      </c>
      <c r="B60" s="31">
        <v>437.7</v>
      </c>
      <c r="C60" s="9">
        <f>B60/B87*100</f>
        <v>0.2693868356801849</v>
      </c>
      <c r="D60" s="17">
        <v>2825</v>
      </c>
      <c r="E60" s="9">
        <f>D60/D87*100</f>
        <v>0.41720312342625809</v>
      </c>
      <c r="F60" s="17">
        <v>625.70000000000005</v>
      </c>
      <c r="G60" s="9">
        <f>F60/F87*100</f>
        <v>0.33085023805142599</v>
      </c>
      <c r="H60" s="9">
        <f t="shared" si="9"/>
        <v>42.95179346584419</v>
      </c>
      <c r="I60" s="10">
        <f t="shared" si="7"/>
        <v>22.148672566371683</v>
      </c>
    </row>
    <row r="61" spans="1:9" ht="15" customHeight="1" x14ac:dyDescent="0.25">
      <c r="A61" s="3" t="s">
        <v>51</v>
      </c>
      <c r="B61" s="31">
        <v>0</v>
      </c>
      <c r="C61" s="9">
        <f>B61/B87*100</f>
        <v>0</v>
      </c>
      <c r="D61" s="17">
        <v>7464.5</v>
      </c>
      <c r="E61" s="9">
        <f>D61/D87*100</f>
        <v>1.1023761822355058</v>
      </c>
      <c r="F61" s="17">
        <v>1097.2</v>
      </c>
      <c r="G61" s="9">
        <f>F61/F87*100</f>
        <v>0.58016442574720251</v>
      </c>
      <c r="H61" s="9" t="e">
        <f t="shared" si="9"/>
        <v>#DIV/0!</v>
      </c>
      <c r="I61" s="10">
        <f t="shared" si="7"/>
        <v>14.69890816531583</v>
      </c>
    </row>
    <row r="62" spans="1:9" ht="15" customHeight="1" x14ac:dyDescent="0.25">
      <c r="A62" s="3" t="s">
        <v>52</v>
      </c>
      <c r="B62" s="31">
        <v>117.7</v>
      </c>
      <c r="C62" s="9">
        <f>B62/B87*100</f>
        <v>7.2439640300566044E-2</v>
      </c>
      <c r="D62" s="17">
        <v>1686.6</v>
      </c>
      <c r="E62" s="9">
        <f>D62/D87*100</f>
        <v>0.2490813408745936</v>
      </c>
      <c r="F62" s="17">
        <v>626.1</v>
      </c>
      <c r="G62" s="9">
        <f>F62/F87*100</f>
        <v>0.33106174531564297</v>
      </c>
      <c r="H62" s="9">
        <f t="shared" si="9"/>
        <v>431.94562446898897</v>
      </c>
      <c r="I62" s="10">
        <f t="shared" si="7"/>
        <v>37.122020633226619</v>
      </c>
    </row>
    <row r="63" spans="1:9" ht="15" customHeight="1" x14ac:dyDescent="0.25">
      <c r="A63" s="3" t="s">
        <v>53</v>
      </c>
      <c r="B63" s="17">
        <f>SUM(B64:B69)</f>
        <v>123022.7</v>
      </c>
      <c r="C63" s="9">
        <f>B63/B87*100</f>
        <v>75.715549165713227</v>
      </c>
      <c r="D63" s="17">
        <f>SUM(D64:D69)</f>
        <v>482320.6</v>
      </c>
      <c r="E63" s="9">
        <f>D63/D87*100</f>
        <v>71.230322411620136</v>
      </c>
      <c r="F63" s="17">
        <f>SUM(F64:F69)</f>
        <v>140054.99999999997</v>
      </c>
      <c r="G63" s="9">
        <f>F63/F87*100</f>
        <v>74.056624724776171</v>
      </c>
      <c r="H63" s="9">
        <f t="shared" si="9"/>
        <v>13.84484326876256</v>
      </c>
      <c r="I63" s="10">
        <f t="shared" si="7"/>
        <v>29.037739627956999</v>
      </c>
    </row>
    <row r="64" spans="1:9" ht="15" customHeight="1" x14ac:dyDescent="0.25">
      <c r="A64" s="3" t="s">
        <v>54</v>
      </c>
      <c r="B64" s="32">
        <v>43180.5</v>
      </c>
      <c r="C64" s="9">
        <f>B64/B87*100</f>
        <v>26.575869906530098</v>
      </c>
      <c r="D64" s="17">
        <v>166974</v>
      </c>
      <c r="E64" s="9">
        <f>D64/D87*100</f>
        <v>24.65914135609771</v>
      </c>
      <c r="F64" s="17">
        <v>48375.3</v>
      </c>
      <c r="G64" s="9">
        <f>F64/F87*100</f>
        <v>25.579318396690343</v>
      </c>
      <c r="H64" s="9">
        <f t="shared" si="9"/>
        <v>12.030430402612296</v>
      </c>
      <c r="I64" s="10">
        <f t="shared" si="7"/>
        <v>28.971756081785188</v>
      </c>
    </row>
    <row r="65" spans="1:9" ht="15" customHeight="1" x14ac:dyDescent="0.25">
      <c r="A65" s="3" t="s">
        <v>55</v>
      </c>
      <c r="B65" s="32">
        <v>70529.2</v>
      </c>
      <c r="C65" s="9">
        <f>B65/B87*100</f>
        <v>43.407900413650665</v>
      </c>
      <c r="D65" s="17">
        <v>280536.5</v>
      </c>
      <c r="E65" s="9">
        <f>D65/D87*100</f>
        <v>41.430337711529369</v>
      </c>
      <c r="F65" s="17">
        <v>82601.7</v>
      </c>
      <c r="G65" s="9">
        <f>F65/F87*100</f>
        <v>43.677148966681266</v>
      </c>
      <c r="H65" s="9">
        <f t="shared" si="9"/>
        <v>17.117023870964076</v>
      </c>
      <c r="I65" s="10">
        <f t="shared" si="7"/>
        <v>29.444189971714906</v>
      </c>
    </row>
    <row r="66" spans="1:9" ht="26.25" customHeight="1" x14ac:dyDescent="0.25">
      <c r="A66" s="3" t="s">
        <v>56</v>
      </c>
      <c r="B66" s="32">
        <v>9167</v>
      </c>
      <c r="C66" s="9">
        <f>B66/B87*100</f>
        <v>5.6419216876405178</v>
      </c>
      <c r="D66" s="17">
        <v>32946.800000000003</v>
      </c>
      <c r="E66" s="9">
        <f>D66/D87*100</f>
        <v>4.8656665015576088</v>
      </c>
      <c r="F66" s="17">
        <v>8962</v>
      </c>
      <c r="G66" s="9">
        <f>F66/F87*100</f>
        <v>4.7388202547816514</v>
      </c>
      <c r="H66" s="9">
        <f t="shared" si="9"/>
        <v>-2.2362823170066548</v>
      </c>
      <c r="I66" s="10">
        <f t="shared" si="7"/>
        <v>27.201427756261609</v>
      </c>
    </row>
    <row r="67" spans="1:9" ht="36.75" customHeight="1" x14ac:dyDescent="0.25">
      <c r="A67" s="3" t="s">
        <v>57</v>
      </c>
      <c r="B67" s="32">
        <v>43.9</v>
      </c>
      <c r="C67" s="9">
        <f>B67/B87*100</f>
        <v>2.7018693366141457E-2</v>
      </c>
      <c r="D67" s="17">
        <v>215</v>
      </c>
      <c r="E67" s="9">
        <f>D67/D87*100</f>
        <v>3.1751742136865664E-2</v>
      </c>
      <c r="F67" s="17">
        <v>13.3</v>
      </c>
      <c r="G67" s="9">
        <f>F67/F87*100</f>
        <v>7.0326165352149039E-3</v>
      </c>
      <c r="H67" s="9">
        <f t="shared" si="9"/>
        <v>-69.703872437357631</v>
      </c>
      <c r="I67" s="10">
        <f t="shared" si="7"/>
        <v>6.1860465116279073</v>
      </c>
    </row>
    <row r="68" spans="1:9" ht="15" customHeight="1" x14ac:dyDescent="0.25">
      <c r="A68" s="3" t="s">
        <v>58</v>
      </c>
      <c r="B68" s="32">
        <v>102.1</v>
      </c>
      <c r="C68" s="9">
        <f>B68/B87*100</f>
        <v>6.2838464525809629E-2</v>
      </c>
      <c r="D68" s="17">
        <v>250</v>
      </c>
      <c r="E68" s="9">
        <f>D68/D87*100</f>
        <v>3.6920630391704262E-2</v>
      </c>
      <c r="F68" s="17">
        <v>97.4</v>
      </c>
      <c r="G68" s="9">
        <f>F68/F87*100</f>
        <v>5.1502018836836964E-2</v>
      </c>
      <c r="H68" s="9">
        <f t="shared" si="9"/>
        <v>-4.6033300685602256</v>
      </c>
      <c r="I68" s="10">
        <f t="shared" si="7"/>
        <v>38.96</v>
      </c>
    </row>
    <row r="69" spans="1:9" ht="26.25" customHeight="1" x14ac:dyDescent="0.25">
      <c r="A69" s="3" t="s">
        <v>59</v>
      </c>
      <c r="B69" s="32">
        <v>0</v>
      </c>
      <c r="C69" s="9">
        <f>B69/B87*100</f>
        <v>0</v>
      </c>
      <c r="D69" s="17">
        <v>1398.3</v>
      </c>
      <c r="E69" s="9">
        <f>D69/D87*100</f>
        <v>0.20650446990688026</v>
      </c>
      <c r="F69" s="17">
        <v>5.3</v>
      </c>
      <c r="G69" s="9">
        <f>F69/F87*100</f>
        <v>2.8024712508751119E-3</v>
      </c>
      <c r="H69" s="9" t="e">
        <f t="shared" si="9"/>
        <v>#DIV/0!</v>
      </c>
      <c r="I69" s="10">
        <f t="shared" si="7"/>
        <v>0.37903168132732606</v>
      </c>
    </row>
    <row r="70" spans="1:9" ht="26.25" customHeight="1" x14ac:dyDescent="0.25">
      <c r="A70" s="3" t="s">
        <v>60</v>
      </c>
      <c r="B70" s="17">
        <f>B71</f>
        <v>5244.1</v>
      </c>
      <c r="C70" s="9">
        <f>B70/B87*100</f>
        <v>3.22753371028206</v>
      </c>
      <c r="D70" s="17">
        <f>D71</f>
        <v>22225.200000000001</v>
      </c>
      <c r="E70" s="9">
        <f>D70/D87*100</f>
        <v>3.2822735783268229</v>
      </c>
      <c r="F70" s="17">
        <f>F71</f>
        <v>6110</v>
      </c>
      <c r="G70" s="9">
        <f>F70/F87*100</f>
        <v>3.2307734609145156</v>
      </c>
      <c r="H70" s="9">
        <f t="shared" si="9"/>
        <v>16.511889552068041</v>
      </c>
      <c r="I70" s="10">
        <f t="shared" si="7"/>
        <v>27.491316163634071</v>
      </c>
    </row>
    <row r="71" spans="1:9" ht="15" customHeight="1" x14ac:dyDescent="0.25">
      <c r="A71" s="3" t="s">
        <v>61</v>
      </c>
      <c r="B71" s="33">
        <v>5244.1</v>
      </c>
      <c r="C71" s="9">
        <f>B71/B87*100</f>
        <v>3.22753371028206</v>
      </c>
      <c r="D71" s="17">
        <v>22225.200000000001</v>
      </c>
      <c r="E71" s="9">
        <f>D71/D87*100</f>
        <v>3.2822735783268229</v>
      </c>
      <c r="F71" s="17">
        <v>6110</v>
      </c>
      <c r="G71" s="9">
        <f>F71/F87*100</f>
        <v>3.2307734609145156</v>
      </c>
      <c r="H71" s="9">
        <f t="shared" si="9"/>
        <v>16.511889552068041</v>
      </c>
      <c r="I71" s="10">
        <f t="shared" si="7"/>
        <v>27.491316163634071</v>
      </c>
    </row>
    <row r="72" spans="1:9" ht="15" customHeight="1" x14ac:dyDescent="0.25">
      <c r="A72" s="3" t="s">
        <v>62</v>
      </c>
      <c r="B72" s="17">
        <f>SUM(B73:B76)</f>
        <v>6451.9000000000005</v>
      </c>
      <c r="C72" s="9">
        <f>B72/B87*100</f>
        <v>3.9708862808430085</v>
      </c>
      <c r="D72" s="17">
        <f>SUM(D73:D76)</f>
        <v>26064.2</v>
      </c>
      <c r="E72" s="9">
        <f>D72/D87*100</f>
        <v>3.849226778621833</v>
      </c>
      <c r="F72" s="17">
        <f>SUM(F73:F76)</f>
        <v>8728.5</v>
      </c>
      <c r="G72" s="9">
        <f>F72/F87*100</f>
        <v>4.615352889294984</v>
      </c>
      <c r="H72" s="9">
        <f t="shared" si="9"/>
        <v>35.285729785024557</v>
      </c>
      <c r="I72" s="10">
        <f t="shared" si="7"/>
        <v>33.488463102646541</v>
      </c>
    </row>
    <row r="73" spans="1:9" ht="15" customHeight="1" x14ac:dyDescent="0.25">
      <c r="A73" s="3" t="s">
        <v>63</v>
      </c>
      <c r="B73" s="34">
        <v>742.8</v>
      </c>
      <c r="C73" s="9">
        <f>B73/B87*100</f>
        <v>0.45716367727494012</v>
      </c>
      <c r="D73" s="17">
        <v>2194</v>
      </c>
      <c r="E73" s="9">
        <f>D73/D87*100</f>
        <v>0.3240154523175966</v>
      </c>
      <c r="F73" s="17">
        <v>695.7</v>
      </c>
      <c r="G73" s="9">
        <f>F73/F87*100</f>
        <v>0.36786400928939916</v>
      </c>
      <c r="H73" s="9">
        <f t="shared" si="9"/>
        <v>-6.3408723747980389</v>
      </c>
      <c r="I73" s="10">
        <f t="shared" ref="I73:I100" si="10">F73/D73*100</f>
        <v>31.709206927985417</v>
      </c>
    </row>
    <row r="74" spans="1:9" ht="26.25" customHeight="1" x14ac:dyDescent="0.25">
      <c r="A74" s="3" t="s">
        <v>64</v>
      </c>
      <c r="B74" s="34">
        <v>2584.6999999999998</v>
      </c>
      <c r="C74" s="9">
        <f>B74/B87*100</f>
        <v>1.5907794246803146</v>
      </c>
      <c r="D74" s="17">
        <v>13112.7</v>
      </c>
      <c r="E74" s="9">
        <f>D74/D87*100</f>
        <v>1.936516600549202</v>
      </c>
      <c r="F74" s="17">
        <v>6521.1</v>
      </c>
      <c r="G74" s="9">
        <f>F74/F87*100</f>
        <v>3.4481500517135268</v>
      </c>
      <c r="H74" s="9">
        <f t="shared" si="9"/>
        <v>152.29620458854026</v>
      </c>
      <c r="I74" s="10">
        <f t="shared" si="10"/>
        <v>49.731176645542106</v>
      </c>
    </row>
    <row r="75" spans="1:9" ht="15" customHeight="1" x14ac:dyDescent="0.25">
      <c r="A75" s="3" t="s">
        <v>65</v>
      </c>
      <c r="B75" s="34">
        <v>2822.8</v>
      </c>
      <c r="C75" s="9">
        <f>B75/B87*100</f>
        <v>1.7373204472424626</v>
      </c>
      <c r="D75" s="17">
        <v>9373.5</v>
      </c>
      <c r="E75" s="9">
        <f>D75/D87*100</f>
        <v>1.3843021159065596</v>
      </c>
      <c r="F75" s="17">
        <v>1422.8</v>
      </c>
      <c r="G75" s="9">
        <f>F75/F87*100</f>
        <v>0.75233133881983194</v>
      </c>
      <c r="H75" s="9">
        <f t="shared" si="9"/>
        <v>-49.596145670965008</v>
      </c>
      <c r="I75" s="10">
        <f t="shared" si="10"/>
        <v>15.178961967248092</v>
      </c>
    </row>
    <row r="76" spans="1:9" ht="26.25" customHeight="1" x14ac:dyDescent="0.25">
      <c r="A76" s="3" t="s">
        <v>66</v>
      </c>
      <c r="B76" s="35">
        <v>301.60000000000002</v>
      </c>
      <c r="C76" s="9">
        <f>B76/B87*100</f>
        <v>0.18562273164529075</v>
      </c>
      <c r="D76" s="17">
        <v>1384</v>
      </c>
      <c r="E76" s="9">
        <f>D76/D87*100</f>
        <v>0.20439260984847479</v>
      </c>
      <c r="F76" s="17">
        <v>88.9</v>
      </c>
      <c r="G76" s="9">
        <f>F76/F87*100</f>
        <v>4.7007489472225931E-2</v>
      </c>
      <c r="H76" s="9">
        <f t="shared" si="9"/>
        <v>-70.523872679045098</v>
      </c>
      <c r="I76" s="10">
        <f t="shared" si="10"/>
        <v>6.4234104046242777</v>
      </c>
    </row>
    <row r="77" spans="1:9" ht="26.25" customHeight="1" x14ac:dyDescent="0.25">
      <c r="A77" s="3" t="s">
        <v>67</v>
      </c>
      <c r="B77" s="17">
        <f>SUM(B78:B79)</f>
        <v>2568.1000000000004</v>
      </c>
      <c r="C77" s="9">
        <f>B77/B87*100</f>
        <v>1.5805627889199974</v>
      </c>
      <c r="D77" s="17">
        <f>SUM(D78:D79)</f>
        <v>9284.7999999999993</v>
      </c>
      <c r="E77" s="9">
        <f>D77/D87*100</f>
        <v>1.3712026762435829</v>
      </c>
      <c r="F77" s="17">
        <f>SUM(F78:F79)</f>
        <v>3301.1</v>
      </c>
      <c r="G77" s="9">
        <f>F77/F87*100</f>
        <v>1.7455165747667607</v>
      </c>
      <c r="H77" s="9">
        <f t="shared" si="9"/>
        <v>28.542502239009366</v>
      </c>
      <c r="I77" s="10">
        <f t="shared" si="10"/>
        <v>35.553808374978466</v>
      </c>
    </row>
    <row r="78" spans="1:9" ht="15" customHeight="1" x14ac:dyDescent="0.25">
      <c r="A78" s="3" t="s">
        <v>68</v>
      </c>
      <c r="B78" s="36">
        <v>156.30000000000001</v>
      </c>
      <c r="C78" s="9">
        <f>B78/B87*100</f>
        <v>9.6196395743232577E-2</v>
      </c>
      <c r="D78" s="17">
        <v>500</v>
      </c>
      <c r="E78" s="9">
        <f t="shared" ref="E78:G78" si="11">D78/D87*100</f>
        <v>7.3841260783408524E-2</v>
      </c>
      <c r="F78" s="17">
        <v>124.5</v>
      </c>
      <c r="G78" s="9">
        <f t="shared" si="11"/>
        <v>6.5831635987538009E-2</v>
      </c>
      <c r="H78" s="9">
        <f t="shared" si="9"/>
        <v>-20.345489443378128</v>
      </c>
      <c r="I78" s="10">
        <f t="shared" si="10"/>
        <v>24.9</v>
      </c>
    </row>
    <row r="79" spans="1:9" ht="15" customHeight="1" x14ac:dyDescent="0.25">
      <c r="A79" s="3" t="s">
        <v>69</v>
      </c>
      <c r="B79" s="36">
        <v>2411.8000000000002</v>
      </c>
      <c r="C79" s="9">
        <f>B79/B87*100</f>
        <v>1.4843663931767648</v>
      </c>
      <c r="D79" s="17">
        <v>8784.7999999999993</v>
      </c>
      <c r="E79" s="9">
        <f t="shared" ref="E79:G79" si="12">D79/D87*100</f>
        <v>1.2973614154601742</v>
      </c>
      <c r="F79" s="17">
        <v>3176.6</v>
      </c>
      <c r="G79" s="9">
        <f t="shared" si="12"/>
        <v>1.6796849387792228</v>
      </c>
      <c r="H79" s="9">
        <f t="shared" si="9"/>
        <v>31.710755452359223</v>
      </c>
      <c r="I79" s="10">
        <f t="shared" si="10"/>
        <v>36.160185775430293</v>
      </c>
    </row>
    <row r="80" spans="1:9" ht="26.25" customHeight="1" x14ac:dyDescent="0.25">
      <c r="A80" s="3" t="s">
        <v>70</v>
      </c>
      <c r="B80" s="17">
        <f>B81</f>
        <v>287.39999999999998</v>
      </c>
      <c r="C80" s="9">
        <f>B80/B87*100</f>
        <v>0.17688319985032014</v>
      </c>
      <c r="D80" s="17">
        <f>D81</f>
        <v>1281.9000000000001</v>
      </c>
      <c r="E80" s="9">
        <f t="shared" ref="E80:G80" si="13">D80/D87*100</f>
        <v>0.18931422439650278</v>
      </c>
      <c r="F80" s="17">
        <f>F81</f>
        <v>427.3</v>
      </c>
      <c r="G80" s="9">
        <f t="shared" si="13"/>
        <v>0.22594263499979914</v>
      </c>
      <c r="H80" s="9">
        <f t="shared" si="9"/>
        <v>48.677800974251937</v>
      </c>
      <c r="I80" s="10">
        <f t="shared" si="10"/>
        <v>33.333333333333329</v>
      </c>
    </row>
    <row r="81" spans="1:9" ht="26.25" customHeight="1" x14ac:dyDescent="0.25">
      <c r="A81" s="3" t="s">
        <v>71</v>
      </c>
      <c r="B81" s="37">
        <v>287.39999999999998</v>
      </c>
      <c r="C81" s="9">
        <f>B81/B87*100</f>
        <v>0.17688319985032014</v>
      </c>
      <c r="D81" s="17">
        <v>1281.9000000000001</v>
      </c>
      <c r="E81" s="9">
        <f t="shared" ref="E81:G81" si="14">D81/D87*100</f>
        <v>0.18931422439650278</v>
      </c>
      <c r="F81" s="17">
        <v>427.3</v>
      </c>
      <c r="G81" s="9">
        <f t="shared" si="14"/>
        <v>0.22594263499979914</v>
      </c>
      <c r="H81" s="9">
        <f t="shared" si="9"/>
        <v>48.677800974251937</v>
      </c>
      <c r="I81" s="10">
        <f t="shared" si="10"/>
        <v>33.333333333333329</v>
      </c>
    </row>
    <row r="82" spans="1:9" ht="39" customHeight="1" x14ac:dyDescent="0.25">
      <c r="A82" s="3" t="s">
        <v>72</v>
      </c>
      <c r="B82" s="17">
        <f>B83</f>
        <v>0</v>
      </c>
      <c r="C82" s="9">
        <f>B82/B87*100</f>
        <v>0</v>
      </c>
      <c r="D82" s="17">
        <f>D83</f>
        <v>1473.1</v>
      </c>
      <c r="E82" s="9">
        <f t="shared" ref="E82:G82" si="15">D82/D87*100</f>
        <v>0.21755112252007819</v>
      </c>
      <c r="F82" s="17">
        <f>F83</f>
        <v>0</v>
      </c>
      <c r="G82" s="9">
        <f t="shared" si="15"/>
        <v>0</v>
      </c>
      <c r="H82" s="9" t="e">
        <f t="shared" si="9"/>
        <v>#DIV/0!</v>
      </c>
      <c r="I82" s="10">
        <f t="shared" si="10"/>
        <v>0</v>
      </c>
    </row>
    <row r="83" spans="1:9" ht="39" customHeight="1" x14ac:dyDescent="0.25">
      <c r="A83" s="3" t="s">
        <v>73</v>
      </c>
      <c r="B83" s="17">
        <v>0</v>
      </c>
      <c r="C83" s="9">
        <f>B83/B87*100</f>
        <v>0</v>
      </c>
      <c r="D83" s="17">
        <v>1473.1</v>
      </c>
      <c r="E83" s="9">
        <f t="shared" ref="E83:G83" si="16">D83/D87*100</f>
        <v>0.21755112252007819</v>
      </c>
      <c r="F83" s="17">
        <v>0</v>
      </c>
      <c r="G83" s="9">
        <f t="shared" si="16"/>
        <v>0</v>
      </c>
      <c r="H83" s="9" t="e">
        <f t="shared" si="9"/>
        <v>#DIV/0!</v>
      </c>
      <c r="I83" s="10">
        <f t="shared" si="10"/>
        <v>0</v>
      </c>
    </row>
    <row r="84" spans="1:9" ht="90" customHeight="1" x14ac:dyDescent="0.25">
      <c r="A84" s="3" t="s">
        <v>74</v>
      </c>
      <c r="B84" s="17">
        <f>SUM(B85:B86)</f>
        <v>5620.2999999999993</v>
      </c>
      <c r="C84" s="9">
        <f>B84/B87*100</f>
        <v>3.4590697568502233</v>
      </c>
      <c r="D84" s="17">
        <f>SUM(D85:D86)</f>
        <v>15541.3</v>
      </c>
      <c r="E84" s="9">
        <f t="shared" ref="E84:G84" si="17">D84/D87*100</f>
        <v>2.2951783724263737</v>
      </c>
      <c r="F84" s="17">
        <f>SUM(F85:F86)</f>
        <v>6911.8</v>
      </c>
      <c r="G84" s="9">
        <f t="shared" si="17"/>
        <v>3.6547397720374715</v>
      </c>
      <c r="H84" s="9">
        <f t="shared" si="9"/>
        <v>22.97920039855525</v>
      </c>
      <c r="I84" s="10">
        <f t="shared" si="10"/>
        <v>44.47375702161338</v>
      </c>
    </row>
    <row r="85" spans="1:9" ht="64.5" customHeight="1" x14ac:dyDescent="0.25">
      <c r="A85" s="3" t="s">
        <v>75</v>
      </c>
      <c r="B85" s="38">
        <v>4355.7</v>
      </c>
      <c r="C85" s="9">
        <f>B85/B87*100</f>
        <v>2.6807590591093926</v>
      </c>
      <c r="D85" s="17">
        <v>10425</v>
      </c>
      <c r="E85" s="9">
        <f t="shared" ref="E85:G85" si="18">D85/D87*100</f>
        <v>1.5395902873340677</v>
      </c>
      <c r="F85" s="17">
        <v>3417.9</v>
      </c>
      <c r="G85" s="9">
        <f t="shared" si="18"/>
        <v>1.8072766959181217</v>
      </c>
      <c r="H85" s="9">
        <f t="shared" si="9"/>
        <v>-21.530408430332656</v>
      </c>
      <c r="I85" s="10">
        <f t="shared" si="10"/>
        <v>32.785611510791369</v>
      </c>
    </row>
    <row r="86" spans="1:9" ht="26.25" customHeight="1" x14ac:dyDescent="0.25">
      <c r="A86" s="3" t="s">
        <v>76</v>
      </c>
      <c r="B86" s="38">
        <v>1264.5999999999999</v>
      </c>
      <c r="C86" s="9">
        <f>B86/B87*100</f>
        <v>0.77831069774083106</v>
      </c>
      <c r="D86" s="17">
        <v>5116.3</v>
      </c>
      <c r="E86" s="9">
        <f t="shared" ref="E86:G86" si="19">D86/D87*100</f>
        <v>0.75558808509230613</v>
      </c>
      <c r="F86" s="17">
        <v>3493.9</v>
      </c>
      <c r="G86" s="9">
        <f t="shared" si="19"/>
        <v>1.8474630761193496</v>
      </c>
      <c r="H86" s="9">
        <f t="shared" si="9"/>
        <v>176.28499130159736</v>
      </c>
      <c r="I86" s="10">
        <f t="shared" si="10"/>
        <v>68.289584269882525</v>
      </c>
    </row>
    <row r="87" spans="1:9" s="14" customFormat="1" ht="15" customHeight="1" x14ac:dyDescent="0.25">
      <c r="A87" s="12" t="s">
        <v>77</v>
      </c>
      <c r="B87" s="16">
        <f>B43+B50+B52+B55+B59+B63+B70+B72+B77+B80+B82+B84</f>
        <v>162480.09999999998</v>
      </c>
      <c r="C87" s="13">
        <f>C43+C50+C52+C55+C59+C63+C70+C72+C77+C80+C82+C84</f>
        <v>100.00000000000001</v>
      </c>
      <c r="D87" s="16">
        <f>D43+D50+D52+D55+D59+D63+D70+D72+D77+D80+D82+D84</f>
        <v>677128.2</v>
      </c>
      <c r="E87" s="13"/>
      <c r="F87" s="16">
        <f>F43+F50+F52+F55+F59+F63+F70+F72+F77+F80+F82+F84</f>
        <v>189118.79999999996</v>
      </c>
      <c r="G87" s="13"/>
      <c r="H87" s="9">
        <f t="shared" si="9"/>
        <v>16.395053917372039</v>
      </c>
      <c r="I87" s="10">
        <f t="shared" si="10"/>
        <v>27.929541259690556</v>
      </c>
    </row>
    <row r="88" spans="1:9" ht="115.5" customHeight="1" x14ac:dyDescent="0.25">
      <c r="A88" s="3" t="s">
        <v>78</v>
      </c>
      <c r="B88" s="39">
        <v>53319.8</v>
      </c>
      <c r="C88" s="9">
        <f>B88/B87*100</f>
        <v>32.816203338131878</v>
      </c>
      <c r="D88" s="17">
        <v>185648.1</v>
      </c>
      <c r="E88" s="9">
        <f t="shared" ref="E88:G88" si="20">D88/D87*100</f>
        <v>27.416979532088607</v>
      </c>
      <c r="F88" s="17">
        <v>52454.9</v>
      </c>
      <c r="G88" s="9">
        <f t="shared" si="20"/>
        <v>27.736480984439417</v>
      </c>
      <c r="H88" s="9">
        <f t="shared" si="9"/>
        <v>-1.622099107648566</v>
      </c>
      <c r="I88" s="10">
        <f t="shared" si="10"/>
        <v>28.255015806787142</v>
      </c>
    </row>
    <row r="89" spans="1:9" ht="51.75" customHeight="1" x14ac:dyDescent="0.25">
      <c r="A89" s="3" t="s">
        <v>79</v>
      </c>
      <c r="B89" s="39">
        <v>15297.2</v>
      </c>
      <c r="C89" s="9">
        <f>B89/B87*100</f>
        <v>9.4148144911284533</v>
      </c>
      <c r="D89" s="17">
        <v>60672</v>
      </c>
      <c r="E89" s="9">
        <f t="shared" ref="E89:G89" si="21">D89/D87*100</f>
        <v>8.9601939485019244</v>
      </c>
      <c r="F89" s="17">
        <v>15517.3</v>
      </c>
      <c r="G89" s="9">
        <f t="shared" si="21"/>
        <v>8.2050541775857297</v>
      </c>
      <c r="H89" s="9">
        <f t="shared" si="9"/>
        <v>1.438825405956635</v>
      </c>
      <c r="I89" s="10">
        <f t="shared" si="10"/>
        <v>25.575718618143462</v>
      </c>
    </row>
    <row r="90" spans="1:9" ht="26.25" customHeight="1" x14ac:dyDescent="0.25">
      <c r="A90" s="3" t="s">
        <v>80</v>
      </c>
      <c r="B90" s="39">
        <v>2200.1999999999998</v>
      </c>
      <c r="C90" s="9">
        <f>B90/B87*100</f>
        <v>1.3541350602319915</v>
      </c>
      <c r="D90" s="17">
        <v>10362.9</v>
      </c>
      <c r="E90" s="9">
        <f t="shared" ref="E90:G90" si="22">D90/D87*100</f>
        <v>1.5304192027447683</v>
      </c>
      <c r="F90" s="17">
        <v>6151.1</v>
      </c>
      <c r="G90" s="9">
        <f t="shared" si="22"/>
        <v>3.2525058323128118</v>
      </c>
      <c r="H90" s="9">
        <f t="shared" si="9"/>
        <v>179.57003908735572</v>
      </c>
      <c r="I90" s="10">
        <f t="shared" si="10"/>
        <v>59.356936764805226</v>
      </c>
    </row>
    <row r="91" spans="1:9" ht="51.75" customHeight="1" x14ac:dyDescent="0.25">
      <c r="A91" s="3" t="s">
        <v>81</v>
      </c>
      <c r="B91" s="39">
        <v>1626.3</v>
      </c>
      <c r="C91" s="9">
        <f>B91/B87*100</f>
        <v>1.0009225745183565</v>
      </c>
      <c r="D91" s="17">
        <v>11807.9</v>
      </c>
      <c r="E91" s="9">
        <f t="shared" ref="E91:G91" si="23">D91/D87*100</f>
        <v>1.7438204464088189</v>
      </c>
      <c r="F91" s="17">
        <v>0</v>
      </c>
      <c r="G91" s="9">
        <f t="shared" si="23"/>
        <v>0</v>
      </c>
      <c r="H91" s="9">
        <f t="shared" si="9"/>
        <v>-100</v>
      </c>
      <c r="I91" s="10">
        <f t="shared" si="10"/>
        <v>0</v>
      </c>
    </row>
    <row r="92" spans="1:9" ht="15" customHeight="1" x14ac:dyDescent="0.25">
      <c r="A92" s="3" t="s">
        <v>82</v>
      </c>
      <c r="B92" s="39">
        <v>7413.9</v>
      </c>
      <c r="C92" s="9">
        <f>B92/B87*100</f>
        <v>4.5629587869529873</v>
      </c>
      <c r="D92" s="17">
        <v>23654.6</v>
      </c>
      <c r="E92" s="9">
        <f t="shared" ref="E92:G92" si="24">D92/D87*100</f>
        <v>3.4933709746544306</v>
      </c>
      <c r="F92" s="17">
        <v>10318.799999999999</v>
      </c>
      <c r="G92" s="9">
        <f t="shared" si="24"/>
        <v>5.4562528950056794</v>
      </c>
      <c r="H92" s="9">
        <f t="shared" si="9"/>
        <v>39.181807146036505</v>
      </c>
      <c r="I92" s="10">
        <f t="shared" si="10"/>
        <v>43.622804866706687</v>
      </c>
    </row>
    <row r="93" spans="1:9" ht="51.75" customHeight="1" x14ac:dyDescent="0.25">
      <c r="A93" s="3" t="s">
        <v>83</v>
      </c>
      <c r="B93" s="40">
        <v>0</v>
      </c>
      <c r="C93" s="9">
        <f>B93/B87*100</f>
        <v>0</v>
      </c>
      <c r="D93" s="17">
        <v>356031.1</v>
      </c>
      <c r="E93" s="9">
        <f t="shared" ref="E93:G93" si="25">D93/D87*100</f>
        <v>52.579570604207589</v>
      </c>
      <c r="F93" s="17">
        <v>103392.3</v>
      </c>
      <c r="G93" s="9">
        <f t="shared" si="25"/>
        <v>54.670556285255635</v>
      </c>
      <c r="H93" s="9" t="e">
        <f t="shared" si="9"/>
        <v>#DIV/0!</v>
      </c>
      <c r="I93" s="10">
        <f t="shared" si="10"/>
        <v>29.040243956216187</v>
      </c>
    </row>
    <row r="94" spans="1:9" ht="42" customHeight="1" x14ac:dyDescent="0.25">
      <c r="A94" s="3" t="s">
        <v>84</v>
      </c>
      <c r="B94" s="40">
        <v>50.6</v>
      </c>
      <c r="C94" s="9">
        <f>B94/B87*100</f>
        <v>3.114227526940223E-2</v>
      </c>
      <c r="D94" s="17">
        <v>1473.1</v>
      </c>
      <c r="E94" s="9">
        <f t="shared" ref="E94:G94" si="26">D94/D87*100</f>
        <v>0.21755112252007819</v>
      </c>
      <c r="F94" s="17">
        <v>0</v>
      </c>
      <c r="G94" s="9">
        <f t="shared" si="26"/>
        <v>0</v>
      </c>
      <c r="H94" s="9">
        <f t="shared" si="9"/>
        <v>-100</v>
      </c>
      <c r="I94" s="10">
        <f t="shared" si="10"/>
        <v>0</v>
      </c>
    </row>
    <row r="95" spans="1:9" ht="15" customHeight="1" x14ac:dyDescent="0.25">
      <c r="A95" s="3" t="s">
        <v>85</v>
      </c>
      <c r="B95" s="40">
        <v>91.9</v>
      </c>
      <c r="C95" s="9">
        <f>B95/B87*100</f>
        <v>5.6560772673084278E-2</v>
      </c>
      <c r="D95" s="17">
        <f>SUM(D96:D100)</f>
        <v>27478.5</v>
      </c>
      <c r="E95" s="9">
        <f t="shared" ref="E95:G95" si="27">D95/D87*100</f>
        <v>4.0580941688737822</v>
      </c>
      <c r="F95" s="17">
        <f>SUM(F96:F100)</f>
        <v>1284.3999999999999</v>
      </c>
      <c r="G95" s="9">
        <f t="shared" si="27"/>
        <v>0.67914982540075342</v>
      </c>
      <c r="H95" s="9">
        <f t="shared" si="9"/>
        <v>1297.6060935799778</v>
      </c>
      <c r="I95" s="10">
        <f t="shared" si="10"/>
        <v>4.6741998289571844</v>
      </c>
    </row>
    <row r="96" spans="1:9" ht="77.25" customHeight="1" x14ac:dyDescent="0.25">
      <c r="A96" s="3" t="s">
        <v>86</v>
      </c>
      <c r="B96" s="40">
        <v>0</v>
      </c>
      <c r="C96" s="9">
        <f>B96/B87*100</f>
        <v>0</v>
      </c>
      <c r="D96" s="17">
        <v>7464.5</v>
      </c>
      <c r="E96" s="9">
        <f t="shared" ref="E96:G96" si="28">D96/D87*100</f>
        <v>1.1023761822355058</v>
      </c>
      <c r="F96" s="17">
        <v>1097.0999999999999</v>
      </c>
      <c r="G96" s="9">
        <f t="shared" si="28"/>
        <v>0.58011154893114814</v>
      </c>
      <c r="H96" s="9" t="e">
        <f t="shared" si="9"/>
        <v>#DIV/0!</v>
      </c>
      <c r="I96" s="10">
        <f t="shared" si="10"/>
        <v>14.697568490856721</v>
      </c>
    </row>
    <row r="97" spans="1:9" ht="15" customHeight="1" x14ac:dyDescent="0.25">
      <c r="A97" s="3" t="s">
        <v>87</v>
      </c>
      <c r="B97" s="40">
        <v>0</v>
      </c>
      <c r="C97" s="9">
        <f>B97/B87*100</f>
        <v>0</v>
      </c>
      <c r="D97" s="17">
        <v>52.2</v>
      </c>
      <c r="E97" s="9">
        <f>D97/D87*100</f>
        <v>7.7090276257878506E-3</v>
      </c>
      <c r="F97" s="17">
        <v>52.2</v>
      </c>
      <c r="G97" s="9">
        <f>F97/F87*100</f>
        <v>2.7601697980317141E-2</v>
      </c>
      <c r="H97" s="9" t="e">
        <f t="shared" si="9"/>
        <v>#DIV/0!</v>
      </c>
      <c r="I97" s="10">
        <f t="shared" si="10"/>
        <v>100</v>
      </c>
    </row>
    <row r="98" spans="1:9" ht="26.25" customHeight="1" x14ac:dyDescent="0.25">
      <c r="A98" s="3" t="s">
        <v>88</v>
      </c>
      <c r="B98" s="17">
        <v>49.6</v>
      </c>
      <c r="C98" s="9">
        <f>B98/B87*100</f>
        <v>3.0526815283840918E-2</v>
      </c>
      <c r="D98" s="17">
        <v>559.9</v>
      </c>
      <c r="E98" s="9">
        <f>D98/D87*100</f>
        <v>8.2687443825260859E-2</v>
      </c>
      <c r="F98" s="17">
        <v>135.1</v>
      </c>
      <c r="G98" s="9">
        <f>F98/F87*100</f>
        <v>7.1436578489288222E-2</v>
      </c>
      <c r="H98" s="9">
        <f t="shared" si="9"/>
        <v>172.37903225806451</v>
      </c>
      <c r="I98" s="10">
        <f t="shared" si="10"/>
        <v>24.129308805143776</v>
      </c>
    </row>
    <row r="99" spans="1:9" ht="15" customHeight="1" x14ac:dyDescent="0.25">
      <c r="A99" s="3" t="s">
        <v>89</v>
      </c>
      <c r="B99" s="17">
        <v>0</v>
      </c>
      <c r="C99" s="9">
        <f>B99/B87*100</f>
        <v>0</v>
      </c>
      <c r="D99" s="17">
        <v>19401.900000000001</v>
      </c>
      <c r="E99" s="9">
        <f>D99/D87*100</f>
        <v>2.8653215151872278</v>
      </c>
      <c r="F99" s="17">
        <v>0</v>
      </c>
      <c r="G99" s="9">
        <f>F99/F87*100</f>
        <v>0</v>
      </c>
      <c r="H99" s="9" t="e">
        <f t="shared" si="9"/>
        <v>#DIV/0!</v>
      </c>
      <c r="I99" s="10">
        <f t="shared" si="10"/>
        <v>0</v>
      </c>
    </row>
    <row r="100" spans="1:9" ht="15" customHeight="1" x14ac:dyDescent="0.25">
      <c r="A100" s="3" t="s">
        <v>90</v>
      </c>
      <c r="B100" s="17">
        <v>0</v>
      </c>
      <c r="C100" s="9">
        <f>B100/B87*100</f>
        <v>0</v>
      </c>
      <c r="D100" s="17">
        <v>0</v>
      </c>
      <c r="E100" s="9">
        <f>D100/D87*100</f>
        <v>0</v>
      </c>
      <c r="F100" s="17">
        <v>0</v>
      </c>
      <c r="G100" s="9">
        <f>F100/F87*100</f>
        <v>0</v>
      </c>
      <c r="H100" s="9" t="e">
        <f t="shared" si="9"/>
        <v>#DIV/0!</v>
      </c>
      <c r="I100" s="10" t="e">
        <f t="shared" si="10"/>
        <v>#DIV/0!</v>
      </c>
    </row>
    <row r="101" spans="1:9" ht="26.25" customHeight="1" x14ac:dyDescent="0.25">
      <c r="A101" s="3" t="s">
        <v>91</v>
      </c>
      <c r="B101" s="17">
        <f>B42-B87</f>
        <v>4665.9000000000233</v>
      </c>
      <c r="C101" s="9"/>
      <c r="D101" s="17">
        <f>D42-D87</f>
        <v>-16039.199999999953</v>
      </c>
      <c r="E101" s="9"/>
      <c r="F101" s="17">
        <f>F42-F87</f>
        <v>13021.200000000041</v>
      </c>
      <c r="G101" s="9"/>
      <c r="H101" s="9"/>
      <c r="I101" s="9"/>
    </row>
    <row r="102" spans="1:9" x14ac:dyDescent="0.25">
      <c r="A102" s="24" t="s">
        <v>92</v>
      </c>
      <c r="B102" s="25"/>
      <c r="C102" s="25"/>
      <c r="D102" s="25"/>
      <c r="E102" s="25"/>
      <c r="F102" s="25"/>
      <c r="G102" s="25"/>
      <c r="H102" s="25"/>
      <c r="I102" s="26"/>
    </row>
    <row r="103" spans="1:9" ht="64.5" customHeight="1" x14ac:dyDescent="0.25">
      <c r="A103" s="3" t="s">
        <v>93</v>
      </c>
      <c r="B103" s="7"/>
      <c r="C103" s="8"/>
      <c r="D103" s="8"/>
      <c r="E103" s="8"/>
      <c r="F103" s="8"/>
      <c r="G103" s="8"/>
      <c r="H103" s="8"/>
      <c r="I103" s="8"/>
    </row>
    <row r="104" spans="1:9" ht="39" customHeight="1" x14ac:dyDescent="0.25">
      <c r="A104" s="3" t="s">
        <v>94</v>
      </c>
      <c r="B104" s="7">
        <v>0</v>
      </c>
      <c r="C104" s="8"/>
      <c r="D104" s="8">
        <v>12550</v>
      </c>
      <c r="E104" s="8"/>
      <c r="F104" s="8">
        <v>0</v>
      </c>
      <c r="G104" s="8"/>
      <c r="H104" s="8"/>
      <c r="I104" s="8"/>
    </row>
    <row r="105" spans="1:9" ht="39" customHeight="1" x14ac:dyDescent="0.25">
      <c r="A105" s="3" t="s">
        <v>95</v>
      </c>
      <c r="B105" s="7">
        <v>0</v>
      </c>
      <c r="C105" s="8"/>
      <c r="D105" s="8">
        <v>-35469</v>
      </c>
      <c r="E105" s="8"/>
      <c r="F105" s="8">
        <v>-11823</v>
      </c>
      <c r="G105" s="8"/>
      <c r="H105" s="8"/>
      <c r="I105" s="8"/>
    </row>
    <row r="106" spans="1:9" ht="39" customHeight="1" x14ac:dyDescent="0.25">
      <c r="A106" s="3" t="s">
        <v>96</v>
      </c>
      <c r="B106" s="7">
        <v>0</v>
      </c>
      <c r="C106" s="8"/>
      <c r="D106" s="8">
        <v>0</v>
      </c>
      <c r="E106" s="8"/>
      <c r="F106" s="8">
        <v>0</v>
      </c>
      <c r="G106" s="8"/>
      <c r="H106" s="8"/>
      <c r="I106" s="8"/>
    </row>
    <row r="107" spans="1:9" ht="51.75" customHeight="1" x14ac:dyDescent="0.25">
      <c r="A107" s="3" t="s">
        <v>97</v>
      </c>
      <c r="B107" s="7">
        <v>0</v>
      </c>
      <c r="C107" s="8"/>
      <c r="D107" s="8">
        <v>0</v>
      </c>
      <c r="E107" s="8"/>
      <c r="F107" s="8">
        <v>0</v>
      </c>
      <c r="G107" s="8"/>
      <c r="H107" s="8"/>
      <c r="I107" s="8"/>
    </row>
    <row r="108" spans="1:9" ht="51.75" customHeight="1" x14ac:dyDescent="0.25">
      <c r="A108" s="3" t="s">
        <v>98</v>
      </c>
      <c r="B108" s="7">
        <v>0</v>
      </c>
      <c r="C108" s="8"/>
      <c r="D108" s="8">
        <v>0</v>
      </c>
      <c r="E108" s="8"/>
      <c r="F108" s="8">
        <v>0</v>
      </c>
      <c r="G108" s="8"/>
      <c r="H108" s="8"/>
      <c r="I108" s="8"/>
    </row>
    <row r="109" spans="1:9" ht="39" customHeight="1" x14ac:dyDescent="0.25">
      <c r="A109" s="3" t="s">
        <v>99</v>
      </c>
      <c r="B109" s="7">
        <v>0</v>
      </c>
      <c r="C109" s="8"/>
      <c r="D109" s="8">
        <v>0</v>
      </c>
      <c r="E109" s="8"/>
      <c r="F109" s="8">
        <v>0</v>
      </c>
      <c r="G109" s="8"/>
      <c r="H109" s="8"/>
      <c r="I109" s="8"/>
    </row>
    <row r="110" spans="1:9" ht="39" customHeight="1" x14ac:dyDescent="0.25">
      <c r="A110" s="3" t="s">
        <v>100</v>
      </c>
      <c r="B110" s="8">
        <v>-4666</v>
      </c>
      <c r="C110" s="8"/>
      <c r="D110" s="8">
        <v>33281</v>
      </c>
      <c r="E110" s="8"/>
      <c r="F110" s="8">
        <v>-1198</v>
      </c>
      <c r="G110" s="8"/>
      <c r="H110" s="8"/>
      <c r="I110" s="8"/>
    </row>
    <row r="111" spans="1:9" ht="39" customHeight="1" x14ac:dyDescent="0.25">
      <c r="A111" s="3" t="s">
        <v>101</v>
      </c>
      <c r="B111" s="7">
        <f t="shared" ref="B111" si="29">SUM(B104:B110)</f>
        <v>-4666</v>
      </c>
      <c r="C111" s="7"/>
      <c r="D111" s="7">
        <f t="shared" ref="D111:F111" si="30">SUM(D104:D110)</f>
        <v>10362</v>
      </c>
      <c r="E111" s="7"/>
      <c r="F111" s="7">
        <f t="shared" si="30"/>
        <v>-13021</v>
      </c>
      <c r="G111" s="7"/>
      <c r="H111" s="7"/>
      <c r="I111" s="8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6"/>
      <c r="E113" s="1"/>
      <c r="F113" s="1"/>
      <c r="G113" s="1"/>
      <c r="H113" s="1"/>
      <c r="I113" s="1"/>
    </row>
  </sheetData>
  <autoFilter ref="A6:I111" xr:uid="{00000000-0009-0000-0000-000000000000}"/>
  <mergeCells count="3">
    <mergeCell ref="A2:I2"/>
    <mergeCell ref="A7:I7"/>
    <mergeCell ref="A102:I10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2025-05-13T07:34:40Z</dcterms:modified>
</cp:coreProperties>
</file>