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консолидация 2025\"/>
    </mc:Choice>
  </mc:AlternateContent>
  <xr:revisionPtr revIDLastSave="0" documentId="13_ncr:1_{10CC32D0-CF1C-492C-B191-A5656D25D690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Информация!$A$6:$I$117</definedName>
  </definedNames>
  <calcPr calcId="179021"/>
</workbook>
</file>

<file path=xl/calcChain.xml><?xml version="1.0" encoding="utf-8"?>
<calcChain xmlns="http://schemas.openxmlformats.org/spreadsheetml/2006/main">
  <c r="B35" i="1" l="1"/>
  <c r="B34" i="1" l="1"/>
  <c r="B33" i="1" s="1"/>
  <c r="B26" i="1"/>
  <c r="B20" i="1"/>
  <c r="B15" i="1"/>
  <c r="B12" i="1"/>
  <c r="B11" i="1"/>
  <c r="B9" i="1"/>
  <c r="B8" i="1" l="1"/>
  <c r="F60" i="1"/>
  <c r="F56" i="1"/>
  <c r="B56" i="1"/>
  <c r="D56" i="1"/>
  <c r="I59" i="1"/>
  <c r="H59" i="1"/>
  <c r="F35" i="1"/>
  <c r="F76" i="1" l="1"/>
  <c r="B117" i="1"/>
  <c r="B44" i="1" l="1"/>
  <c r="B101" i="1"/>
  <c r="D76" i="1" l="1"/>
  <c r="I61" i="1"/>
  <c r="H61" i="1"/>
  <c r="D60" i="1"/>
  <c r="B60" i="1"/>
  <c r="F101" i="1" l="1"/>
  <c r="D90" i="1"/>
  <c r="B54" i="1"/>
  <c r="I40" i="1" l="1"/>
  <c r="I41" i="1"/>
  <c r="H40" i="1"/>
  <c r="H41" i="1"/>
  <c r="H42" i="1"/>
  <c r="H38" i="1"/>
  <c r="B45" i="1" l="1"/>
  <c r="C11" i="1" s="1"/>
  <c r="B90" i="1"/>
  <c r="B88" i="1"/>
  <c r="B86" i="1"/>
  <c r="B83" i="1"/>
  <c r="B78" i="1"/>
  <c r="B76" i="1"/>
  <c r="B69" i="1"/>
  <c r="B65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4" i="1"/>
  <c r="F33" i="1" s="1"/>
  <c r="F8" i="1" l="1"/>
  <c r="F44" i="1" s="1"/>
  <c r="D117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29" i="1"/>
  <c r="C23" i="1"/>
  <c r="C19" i="1"/>
  <c r="C15" i="1"/>
  <c r="C9" i="1"/>
  <c r="D44" i="1"/>
  <c r="I8" i="1"/>
  <c r="I44" i="1" s="1"/>
  <c r="F90" i="1"/>
  <c r="H51" i="1"/>
  <c r="I51" i="1"/>
  <c r="I48" i="1"/>
  <c r="H48" i="1"/>
  <c r="H46" i="1"/>
  <c r="H49" i="1"/>
  <c r="H52" i="1"/>
  <c r="H55" i="1"/>
  <c r="D101" i="1"/>
  <c r="I46" i="1"/>
  <c r="I47" i="1"/>
  <c r="I49" i="1"/>
  <c r="I50" i="1"/>
  <c r="I52" i="1"/>
  <c r="I53" i="1"/>
  <c r="I55" i="1"/>
  <c r="I62" i="1"/>
  <c r="I63" i="1"/>
  <c r="I64" i="1"/>
  <c r="I66" i="1"/>
  <c r="I67" i="1"/>
  <c r="I68" i="1"/>
  <c r="I70" i="1"/>
  <c r="I71" i="1"/>
  <c r="I72" i="1"/>
  <c r="I73" i="1"/>
  <c r="I74" i="1"/>
  <c r="I75" i="1"/>
  <c r="I77" i="1"/>
  <c r="I79" i="1"/>
  <c r="I80" i="1"/>
  <c r="I81" i="1"/>
  <c r="I82" i="1"/>
  <c r="I84" i="1"/>
  <c r="I85" i="1"/>
  <c r="I87" i="1"/>
  <c r="I89" i="1"/>
  <c r="I92" i="1"/>
  <c r="I94" i="1"/>
  <c r="I95" i="1"/>
  <c r="I96" i="1"/>
  <c r="I97" i="1"/>
  <c r="I98" i="1"/>
  <c r="I99" i="1"/>
  <c r="I100" i="1"/>
  <c r="I102" i="1"/>
  <c r="I103" i="1"/>
  <c r="I104" i="1"/>
  <c r="I105" i="1"/>
  <c r="I106" i="1"/>
  <c r="H62" i="1"/>
  <c r="H63" i="1"/>
  <c r="H64" i="1"/>
  <c r="H66" i="1"/>
  <c r="H67" i="1"/>
  <c r="H68" i="1"/>
  <c r="H70" i="1"/>
  <c r="H71" i="1"/>
  <c r="H72" i="1"/>
  <c r="H73" i="1"/>
  <c r="H74" i="1"/>
  <c r="H75" i="1"/>
  <c r="H77" i="1"/>
  <c r="H79" i="1"/>
  <c r="H80" i="1"/>
  <c r="H81" i="1"/>
  <c r="H82" i="1"/>
  <c r="H84" i="1"/>
  <c r="H85" i="1"/>
  <c r="H87" i="1"/>
  <c r="H89" i="1"/>
  <c r="H92" i="1"/>
  <c r="H94" i="1"/>
  <c r="H95" i="1"/>
  <c r="H96" i="1"/>
  <c r="H97" i="1"/>
  <c r="H98" i="1"/>
  <c r="H99" i="1"/>
  <c r="H100" i="1"/>
  <c r="H102" i="1"/>
  <c r="H103" i="1"/>
  <c r="H104" i="1"/>
  <c r="H105" i="1"/>
  <c r="H106" i="1"/>
  <c r="H53" i="1"/>
  <c r="H50" i="1"/>
  <c r="H47" i="1"/>
  <c r="F88" i="1"/>
  <c r="D88" i="1"/>
  <c r="F86" i="1"/>
  <c r="D86" i="1"/>
  <c r="F83" i="1"/>
  <c r="D83" i="1"/>
  <c r="F78" i="1"/>
  <c r="D78" i="1"/>
  <c r="F69" i="1"/>
  <c r="D69" i="1"/>
  <c r="F65" i="1"/>
  <c r="D65" i="1"/>
  <c r="F54" i="1"/>
  <c r="F45" i="1"/>
  <c r="D54" i="1"/>
  <c r="D45" i="1"/>
  <c r="E28" i="1" s="1"/>
  <c r="C34" i="1" l="1"/>
  <c r="C44" i="1"/>
  <c r="H58" i="1"/>
  <c r="I58" i="1"/>
  <c r="E14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9" i="1"/>
  <c r="I78" i="1"/>
  <c r="I65" i="1"/>
  <c r="I83" i="1"/>
  <c r="I88" i="1"/>
  <c r="I76" i="1"/>
  <c r="I60" i="1"/>
  <c r="I86" i="1"/>
  <c r="I54" i="1"/>
  <c r="I101" i="1"/>
  <c r="I45" i="1"/>
  <c r="H101" i="1"/>
  <c r="H90" i="1"/>
  <c r="H88" i="1"/>
  <c r="H86" i="1"/>
  <c r="H83" i="1"/>
  <c r="H78" i="1"/>
  <c r="H76" i="1"/>
  <c r="H69" i="1"/>
  <c r="H65" i="1"/>
  <c r="H60" i="1"/>
  <c r="H56" i="1"/>
  <c r="H54" i="1"/>
  <c r="H45" i="1"/>
  <c r="F93" i="1"/>
  <c r="G61" i="1" l="1"/>
  <c r="G59" i="1"/>
  <c r="E44" i="1"/>
  <c r="G48" i="1"/>
  <c r="G57" i="1"/>
  <c r="G86" i="1"/>
  <c r="G69" i="1"/>
  <c r="G47" i="1"/>
  <c r="G84" i="1"/>
  <c r="G90" i="1"/>
  <c r="G81" i="1"/>
  <c r="G89" i="1"/>
  <c r="G80" i="1"/>
  <c r="G46" i="1"/>
  <c r="G65" i="1"/>
  <c r="G63" i="1"/>
  <c r="G92" i="1"/>
  <c r="G85" i="1"/>
  <c r="G73" i="1"/>
  <c r="G54" i="1"/>
  <c r="F107" i="1"/>
  <c r="F117" i="1" s="1"/>
  <c r="G88" i="1"/>
  <c r="G82" i="1"/>
  <c r="G71" i="1"/>
  <c r="G60" i="1"/>
  <c r="G87" i="1"/>
  <c r="G83" i="1"/>
  <c r="G75" i="1"/>
  <c r="G67" i="1"/>
  <c r="G56" i="1"/>
  <c r="G52" i="1"/>
  <c r="G49" i="1"/>
  <c r="B93" i="1"/>
  <c r="C59" i="1" s="1"/>
  <c r="G45" i="1"/>
  <c r="G76" i="1"/>
  <c r="G74" i="1"/>
  <c r="G72" i="1"/>
  <c r="G70" i="1"/>
  <c r="G68" i="1"/>
  <c r="G66" i="1"/>
  <c r="G64" i="1"/>
  <c r="G62" i="1"/>
  <c r="G58" i="1"/>
  <c r="G55" i="1"/>
  <c r="G53" i="1"/>
  <c r="G50" i="1"/>
  <c r="C57" i="1" l="1"/>
  <c r="C61" i="1"/>
  <c r="C60" i="1"/>
  <c r="C48" i="1"/>
  <c r="H93" i="1"/>
  <c r="C106" i="1"/>
  <c r="C95" i="1"/>
  <c r="C62" i="1"/>
  <c r="C94" i="1"/>
  <c r="C96" i="1"/>
  <c r="C45" i="1"/>
  <c r="C63" i="1"/>
  <c r="C58" i="1"/>
  <c r="C78" i="1"/>
  <c r="C54" i="1"/>
  <c r="C69" i="1"/>
  <c r="C81" i="1"/>
  <c r="C82" i="1"/>
  <c r="C99" i="1"/>
  <c r="C66" i="1"/>
  <c r="C89" i="1"/>
  <c r="C104" i="1"/>
  <c r="C53" i="1"/>
  <c r="C73" i="1"/>
  <c r="C97" i="1"/>
  <c r="C46" i="1"/>
  <c r="C49" i="1"/>
  <c r="C75" i="1"/>
  <c r="C98" i="1"/>
  <c r="C47" i="1"/>
  <c r="C65" i="1"/>
  <c r="C87" i="1"/>
  <c r="C90" i="1"/>
  <c r="C74" i="1"/>
  <c r="C55" i="1"/>
  <c r="C77" i="1"/>
  <c r="C79" i="1"/>
  <c r="C102" i="1"/>
  <c r="C67" i="1"/>
  <c r="C56" i="1"/>
  <c r="C80" i="1"/>
  <c r="C103" i="1"/>
  <c r="C68" i="1"/>
  <c r="C71" i="1"/>
  <c r="C92" i="1"/>
  <c r="C83" i="1"/>
  <c r="C86" i="1"/>
  <c r="C70" i="1"/>
  <c r="C50" i="1"/>
  <c r="C101" i="1"/>
  <c r="C84" i="1"/>
  <c r="B107" i="1"/>
  <c r="C88" i="1"/>
  <c r="C64" i="1"/>
  <c r="C85" i="1"/>
  <c r="C72" i="1"/>
  <c r="C52" i="1"/>
  <c r="C76" i="1"/>
  <c r="C100" i="1"/>
  <c r="C105" i="1"/>
  <c r="C93" i="1" l="1"/>
  <c r="G98" i="1"/>
  <c r="G95" i="1"/>
  <c r="G96" i="1"/>
  <c r="G101" i="1"/>
  <c r="G102" i="1"/>
  <c r="G99" i="1"/>
  <c r="G100" i="1"/>
  <c r="G78" i="1"/>
  <c r="G105" i="1"/>
  <c r="G106" i="1"/>
  <c r="G103" i="1"/>
  <c r="G104" i="1"/>
  <c r="G97" i="1"/>
  <c r="G94" i="1"/>
  <c r="G77" i="1"/>
  <c r="G79" i="1"/>
  <c r="I90" i="1"/>
  <c r="D93" i="1"/>
  <c r="E61" i="1" l="1"/>
  <c r="E59" i="1"/>
  <c r="E90" i="1"/>
  <c r="E57" i="1"/>
  <c r="E46" i="1"/>
  <c r="E69" i="1"/>
  <c r="E74" i="1"/>
  <c r="E68" i="1"/>
  <c r="E76" i="1"/>
  <c r="E49" i="1"/>
  <c r="E65" i="1"/>
  <c r="E62" i="1"/>
  <c r="E95" i="1"/>
  <c r="E88" i="1"/>
  <c r="E86" i="1"/>
  <c r="E48" i="1"/>
  <c r="D107" i="1"/>
  <c r="E75" i="1"/>
  <c r="E60" i="1"/>
  <c r="E70" i="1"/>
  <c r="E72" i="1"/>
  <c r="E106" i="1"/>
  <c r="E66" i="1"/>
  <c r="E99" i="1"/>
  <c r="E73" i="1"/>
  <c r="E98" i="1"/>
  <c r="E77" i="1"/>
  <c r="E94" i="1"/>
  <c r="E104" i="1"/>
  <c r="E80" i="1"/>
  <c r="E83" i="1"/>
  <c r="E101" i="1"/>
  <c r="E92" i="1"/>
  <c r="E87" i="1"/>
  <c r="E47" i="1"/>
  <c r="E50" i="1"/>
  <c r="E82" i="1"/>
  <c r="E97" i="1"/>
  <c r="E63" i="1"/>
  <c r="E64" i="1"/>
  <c r="E53" i="1"/>
  <c r="E78" i="1"/>
  <c r="E52" i="1"/>
  <c r="E56" i="1"/>
  <c r="E45" i="1"/>
  <c r="E81" i="1"/>
  <c r="E96" i="1"/>
  <c r="E79" i="1"/>
  <c r="E71" i="1"/>
  <c r="E67" i="1"/>
  <c r="I93" i="1"/>
  <c r="E55" i="1"/>
  <c r="E103" i="1"/>
  <c r="E105" i="1"/>
  <c r="E84" i="1"/>
  <c r="E89" i="1"/>
  <c r="E100" i="1"/>
  <c r="E102" i="1"/>
  <c r="E85" i="1"/>
  <c r="E58" i="1"/>
  <c r="E54" i="1"/>
</calcChain>
</file>

<file path=xl/sharedStrings.xml><?xml version="1.0" encoding="utf-8"?>
<sst xmlns="http://schemas.openxmlformats.org/spreadsheetml/2006/main" count="124" uniqueCount="122">
  <si>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</si>
  <si>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</si>
  <si>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</si>
  <si>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</si>
  <si>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</si>
  <si>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</si>
  <si>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</si>
  <si>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</si>
  <si>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</si>
  <si>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</si>
  <si>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</si>
  <si>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</si>
  <si>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</si>
  <si>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</si>
  <si>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</si>
  <si>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</si>
  <si>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</si>
  <si>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</si>
  <si>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</si>
  <si>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</si>
  <si>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</si>
  <si>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</si>
  <si>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</si>
  <si>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</si>
  <si>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</si>
  <si>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</si>
  <si>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</si>
  <si>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</si>
  <si>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</si>
  <si>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</si>
  <si>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</si>
  <si>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</si>
  <si>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</si>
  <si>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</si>
  <si>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</si>
  <si>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</si>
  <si>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</si>
  <si>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</si>
  <si>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</si>
  <si>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</si>
  <si>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</si>
  <si>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</si>
  <si>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</si>
  <si>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</si>
  <si>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</si>
  <si>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</si>
  <si>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</si>
  <si>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</si>
  <si>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</si>
  <si>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</si>
  <si>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</si>
  <si>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</si>
  <si>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</si>
  <si>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</si>
  <si>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</si>
  <si>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</si>
  <si>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</si>
  <si>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</si>
  <si>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</si>
  <si>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</si>
  <si>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</si>
  <si>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</si>
  <si>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</si>
  <si>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</si>
  <si>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</si>
  <si>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</si>
  <si>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</si>
  <si>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</si>
  <si>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</si>
  <si>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</si>
  <si>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</si>
  <si>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</si>
  <si>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</si>
  <si>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</si>
  <si>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</si>
  <si>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</si>
  <si>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</si>
  <si>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</si>
  <si>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</si>
  <si>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</si>
  <si>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</si>
  <si>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</si>
  <si>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</si>
  <si>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</si>
  <si>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</si>
  <si>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</si>
  <si>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</si>
  <si>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</si>
  <si>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</si>
  <si>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</si>
  <si>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</si>
  <si>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</si>
  <si>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</si>
  <si>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</si>
  <si>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</si>
  <si>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</si>
  <si>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</si>
  <si>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</si>
  <si>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</si>
  <si>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</si>
  <si>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</si>
  <si>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</si>
  <si>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</si>
  <si>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</si>
  <si>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</si>
  <si>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</si>
  <si>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</si>
  <si>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</si>
  <si>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</si>
  <si>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</si>
  <si>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</si>
  <si>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</si>
  <si>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</si>
  <si>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</si>
  <si>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</si>
  <si>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</si>
  <si>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</si>
  <si>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Другие вопросы в области национальной безопасности и правоохранительной деятельности</t>
  </si>
  <si>
    <t>Информация об исполнении консолидированного бюджета Пряжинского национального муниципального района за январь-декабрь 2025 года</t>
  </si>
  <si>
    <t>Факт на 01.01 .2025 (отчетный) год</t>
  </si>
  <si>
    <t>План на 2025 год по состоянию на 01.01.2026 (текущий) год</t>
  </si>
  <si>
    <t>Факт на 01.01.2026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</si>
</sst>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top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topLeftCell="A112" workbookViewId="0">
      <selection activeCell="B36" sqref="B36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3">
      <c r="A2" s="44" t="s">
        <v>118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119</v>
      </c>
      <c r="C5" s="11" t="s">
        <v>2</v>
      </c>
      <c r="D5" s="2" t="s">
        <v>120</v>
      </c>
      <c r="E5" s="2" t="s">
        <v>2</v>
      </c>
      <c r="F5" s="2" t="s">
        <v>121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45" t="s">
        <v>7</v>
      </c>
      <c r="B7" s="46"/>
      <c r="C7" s="46"/>
      <c r="D7" s="46"/>
      <c r="E7" s="46"/>
      <c r="F7" s="46"/>
      <c r="G7" s="46"/>
      <c r="H7" s="46"/>
      <c r="I7" s="47"/>
    </row>
    <row r="8" spans="1:9" ht="26.25" customHeight="1" x14ac:dyDescent="0.3">
      <c r="A8" s="3" t="s">
        <v>8</v>
      </c>
      <c r="B8" s="15">
        <f>B9+B11+B15+B14+B20+B23+B24+B25+B26+B29+B30+B31+B32</f>
        <v>263301</v>
      </c>
      <c r="C8" s="15">
        <f>B8/B44*100</f>
        <v>36.583251242478092</v>
      </c>
      <c r="D8" s="15">
        <f>D9+D11+D15+D20+D23+D24+D25+D26+D29+D30+D31+D32+D14</f>
        <v>321668.00000000006</v>
      </c>
      <c r="E8" s="15">
        <f>D8/D44*100</f>
        <v>34.833608842574229</v>
      </c>
      <c r="F8" s="15">
        <f>F9+F11+F15+F20+F23+F24+F25+F26+F29+F30+F31+F32+F14</f>
        <v>346755.8</v>
      </c>
      <c r="G8" s="10">
        <f>F8/F44*100</f>
        <v>36.821664432449332</v>
      </c>
      <c r="H8" s="10">
        <f>F8/B8*100-100</f>
        <v>31.695587939278624</v>
      </c>
      <c r="I8" s="10">
        <f>F8/D8*100</f>
        <v>107.79928373353891</v>
      </c>
    </row>
    <row r="9" spans="1:9" ht="26.25" customHeight="1" x14ac:dyDescent="0.3">
      <c r="A9" s="3" t="s">
        <v>9</v>
      </c>
      <c r="B9" s="15">
        <f>B10</f>
        <v>162003</v>
      </c>
      <c r="C9" s="15">
        <f>B9/B44*100</f>
        <v>22.508826214238375</v>
      </c>
      <c r="D9" s="15">
        <f>D10</f>
        <v>184448.3</v>
      </c>
      <c r="E9" s="15">
        <f>D9/D44*100</f>
        <v>19.974010264862471</v>
      </c>
      <c r="F9" s="15">
        <f>F10</f>
        <v>207401.7</v>
      </c>
      <c r="G9" s="10">
        <f>F9/F44*100</f>
        <v>22.023786769015906</v>
      </c>
      <c r="H9" s="10">
        <f t="shared" ref="H9:H43" si="0">F9/B9*100-100</f>
        <v>28.02336993759377</v>
      </c>
      <c r="I9" s="10">
        <f t="shared" ref="I9:I43" si="1">F9/D9*100</f>
        <v>112.44435432584635</v>
      </c>
    </row>
    <row r="10" spans="1:9" ht="28.5" customHeight="1" x14ac:dyDescent="0.3">
      <c r="A10" s="3" t="s">
        <v>10</v>
      </c>
      <c r="B10" s="15">
        <v>162003</v>
      </c>
      <c r="C10" s="15">
        <f>B10/B44*100</f>
        <v>22.508826214238375</v>
      </c>
      <c r="D10" s="15">
        <v>184448.3</v>
      </c>
      <c r="E10" s="15">
        <f>D10/D44*100</f>
        <v>19.974010264862471</v>
      </c>
      <c r="F10" s="15">
        <v>207401.7</v>
      </c>
      <c r="G10" s="10">
        <f>F10/F44*100</f>
        <v>22.023786769015906</v>
      </c>
      <c r="H10" s="10">
        <f t="shared" si="0"/>
        <v>28.02336993759377</v>
      </c>
      <c r="I10" s="10">
        <f t="shared" si="1"/>
        <v>112.44435432584635</v>
      </c>
    </row>
    <row r="11" spans="1:9" ht="64.5" customHeight="1" x14ac:dyDescent="0.3">
      <c r="A11" s="3" t="s">
        <v>11</v>
      </c>
      <c r="B11" s="15">
        <f>B12</f>
        <v>30044</v>
      </c>
      <c r="C11" s="15">
        <f>B11/B45*100</f>
        <v>35.582822085889568</v>
      </c>
      <c r="D11" s="15">
        <f>D12</f>
        <v>32018.3</v>
      </c>
      <c r="E11" s="15">
        <f>D11/D44*100</f>
        <v>3.4672797356410774</v>
      </c>
      <c r="F11" s="15">
        <f>F12</f>
        <v>30576.5</v>
      </c>
      <c r="G11" s="10">
        <f>F11/F44*100</f>
        <v>3.2468890859757411</v>
      </c>
      <c r="H11" s="10">
        <f t="shared" si="0"/>
        <v>1.7724004792970334</v>
      </c>
      <c r="I11" s="10">
        <f t="shared" si="1"/>
        <v>95.496950181614892</v>
      </c>
    </row>
    <row r="12" spans="1:9" ht="32.25" customHeight="1" x14ac:dyDescent="0.3">
      <c r="A12" s="3" t="s">
        <v>12</v>
      </c>
      <c r="B12" s="15">
        <f>B13</f>
        <v>30044</v>
      </c>
      <c r="C12" s="15">
        <f>B12/B44*100</f>
        <v>4.1743373565957285</v>
      </c>
      <c r="D12" s="15">
        <f>D13</f>
        <v>32018.3</v>
      </c>
      <c r="E12" s="15">
        <f>D12/D44*100</f>
        <v>3.4672797356410774</v>
      </c>
      <c r="F12" s="15">
        <f>F13</f>
        <v>30576.5</v>
      </c>
      <c r="G12" s="10">
        <f>F12/F44*100</f>
        <v>3.2468890859757411</v>
      </c>
      <c r="H12" s="10">
        <f t="shared" si="0"/>
        <v>1.7724004792970334</v>
      </c>
      <c r="I12" s="10">
        <f t="shared" si="1"/>
        <v>95.496950181614892</v>
      </c>
    </row>
    <row r="13" spans="1:9" ht="26.25" customHeight="1" x14ac:dyDescent="0.3">
      <c r="A13" s="3" t="s">
        <v>13</v>
      </c>
      <c r="B13" s="15">
        <v>30044</v>
      </c>
      <c r="C13" s="15">
        <f>B13/B44*100</f>
        <v>4.1743373565957285</v>
      </c>
      <c r="D13" s="15">
        <v>32018.3</v>
      </c>
      <c r="E13" s="15">
        <f>D13/D44*100</f>
        <v>3.4672797356410774</v>
      </c>
      <c r="F13" s="15">
        <v>30576.5</v>
      </c>
      <c r="G13" s="10">
        <f>F13/F44*100</f>
        <v>3.2468890859757411</v>
      </c>
      <c r="H13" s="10">
        <f t="shared" si="0"/>
        <v>1.7724004792970334</v>
      </c>
      <c r="I13" s="10">
        <f t="shared" si="1"/>
        <v>95.496950181614892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1320.9</v>
      </c>
      <c r="E14" s="15">
        <f>D14/D45*100</f>
        <v>1.206207737298931</v>
      </c>
      <c r="F14" s="15">
        <v>1320.9</v>
      </c>
      <c r="G14" s="10">
        <f>F14/F45*100</f>
        <v>1.2384536627625704</v>
      </c>
      <c r="H14" s="10" t="e">
        <f t="shared" si="0"/>
        <v>#DIV/0!</v>
      </c>
      <c r="I14" s="10">
        <f t="shared" si="1"/>
        <v>100</v>
      </c>
    </row>
    <row r="15" spans="1:9" ht="26.25" customHeight="1" x14ac:dyDescent="0.3">
      <c r="A15" s="3" t="s">
        <v>14</v>
      </c>
      <c r="B15" s="15">
        <f>B16+B17+B18+B19</f>
        <v>4254</v>
      </c>
      <c r="C15" s="15">
        <f>B15/B44*100</f>
        <v>0.59105415773393122</v>
      </c>
      <c r="D15" s="15">
        <f>D16+D17+D18+D19</f>
        <v>6389.3</v>
      </c>
      <c r="E15" s="15">
        <f>D15/D44*100</f>
        <v>0.69190089464248683</v>
      </c>
      <c r="F15" s="15">
        <f>F16+F17+F18+F19</f>
        <v>6389.3</v>
      </c>
      <c r="G15" s="10">
        <f>F15/F44*100</f>
        <v>0.67847361329860523</v>
      </c>
      <c r="H15" s="10">
        <f t="shared" si="0"/>
        <v>50.195110484250108</v>
      </c>
      <c r="I15" s="10">
        <f t="shared" si="1"/>
        <v>100</v>
      </c>
    </row>
    <row r="16" spans="1:9" ht="41.25" customHeight="1" x14ac:dyDescent="0.3">
      <c r="A16" s="3" t="s">
        <v>15</v>
      </c>
      <c r="B16" s="15">
        <v>2519</v>
      </c>
      <c r="C16" s="15">
        <f>B16/B44*100</f>
        <v>0.34999187196327519</v>
      </c>
      <c r="D16" s="15">
        <v>2437.9</v>
      </c>
      <c r="E16" s="15">
        <f>D16/D44*100</f>
        <v>0.26400156371573075</v>
      </c>
      <c r="F16" s="15">
        <v>2437.9</v>
      </c>
      <c r="G16" s="10">
        <f>F16/F44*100</f>
        <v>0.25887825299495559</v>
      </c>
      <c r="H16" s="10">
        <f t="shared" si="0"/>
        <v>-3.2195315601429115</v>
      </c>
      <c r="I16" s="10">
        <f t="shared" si="1"/>
        <v>100</v>
      </c>
    </row>
    <row r="17" spans="1:9" ht="44.25" customHeight="1" x14ac:dyDescent="0.3">
      <c r="A17" s="3" t="s">
        <v>106</v>
      </c>
      <c r="B17" s="15">
        <v>15</v>
      </c>
      <c r="C17" s="15">
        <f>B17/B44*100</f>
        <v>2.0841119807261323E-3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3">
      <c r="A18" s="3" t="s">
        <v>107</v>
      </c>
      <c r="B18" s="15">
        <v>720</v>
      </c>
      <c r="C18" s="15">
        <f>B18/B44*100</f>
        <v>0.10003737507485436</v>
      </c>
      <c r="D18" s="15">
        <v>2112.4</v>
      </c>
      <c r="E18" s="15">
        <f>D18/D44*100</f>
        <v>0.22875298543546074</v>
      </c>
      <c r="F18" s="15">
        <v>2112.4</v>
      </c>
      <c r="G18" s="10">
        <f>F18/F44*100</f>
        <v>0.22431372149249118</v>
      </c>
      <c r="H18" s="10"/>
      <c r="I18" s="10">
        <f t="shared" si="1"/>
        <v>100</v>
      </c>
    </row>
    <row r="19" spans="1:9" ht="39.75" customHeight="1" x14ac:dyDescent="0.3">
      <c r="A19" s="3" t="s">
        <v>108</v>
      </c>
      <c r="B19" s="15">
        <v>1000</v>
      </c>
      <c r="C19" s="15">
        <f>B19/B44*100</f>
        <v>0.13894079871507548</v>
      </c>
      <c r="D19" s="15">
        <v>1839</v>
      </c>
      <c r="E19" s="15">
        <f>D19/D44*100</f>
        <v>0.19914634549129534</v>
      </c>
      <c r="F19" s="15">
        <v>1839</v>
      </c>
      <c r="G19" s="10">
        <f>F19/F44*100</f>
        <v>0.19528163881115851</v>
      </c>
      <c r="H19" s="10">
        <f t="shared" si="0"/>
        <v>83.9</v>
      </c>
      <c r="I19" s="10">
        <f t="shared" si="1"/>
        <v>100</v>
      </c>
    </row>
    <row r="20" spans="1:9" ht="15" customHeight="1" x14ac:dyDescent="0.3">
      <c r="A20" s="3" t="s">
        <v>16</v>
      </c>
      <c r="B20" s="15">
        <f>B21+B22</f>
        <v>14870</v>
      </c>
      <c r="C20" s="15">
        <f>B20/B44*100</f>
        <v>2.0660496768931722</v>
      </c>
      <c r="D20" s="15">
        <f>D21+D22</f>
        <v>17955.8</v>
      </c>
      <c r="E20" s="15">
        <f>D20/D44*100</f>
        <v>1.9444436924266455</v>
      </c>
      <c r="F20" s="15">
        <f>F21+F22</f>
        <v>18420.599999999999</v>
      </c>
      <c r="G20" s="10">
        <f>F20/F44*100</f>
        <v>1.9560657726399273</v>
      </c>
      <c r="H20" s="10"/>
      <c r="I20" s="10"/>
    </row>
    <row r="21" spans="1:9" ht="26.25" customHeight="1" x14ac:dyDescent="0.3">
      <c r="A21" s="3" t="s">
        <v>109</v>
      </c>
      <c r="B21" s="15">
        <v>4335</v>
      </c>
      <c r="C21" s="15">
        <f>B21/B44*100</f>
        <v>0.60230836242985231</v>
      </c>
      <c r="D21" s="15">
        <v>4821.3</v>
      </c>
      <c r="E21" s="15">
        <f>D21/D44*100</f>
        <v>0.52210129174398168</v>
      </c>
      <c r="F21" s="15">
        <v>4977.2</v>
      </c>
      <c r="G21" s="10">
        <f>F21/F44*100</f>
        <v>0.52852407432892778</v>
      </c>
      <c r="H21" s="10"/>
      <c r="I21" s="10"/>
    </row>
    <row r="22" spans="1:9" ht="15" customHeight="1" x14ac:dyDescent="0.3">
      <c r="A22" s="3" t="s">
        <v>110</v>
      </c>
      <c r="B22" s="15">
        <v>10535</v>
      </c>
      <c r="C22" s="15">
        <f>B22/B44*100</f>
        <v>1.4637413144633202</v>
      </c>
      <c r="D22" s="15">
        <v>13134.5</v>
      </c>
      <c r="E22" s="15">
        <f>D22/D44*100</f>
        <v>1.4223424006826637</v>
      </c>
      <c r="F22" s="15">
        <v>13443.4</v>
      </c>
      <c r="G22" s="10">
        <f>F22/F44*100</f>
        <v>1.4275416983109994</v>
      </c>
      <c r="H22" s="10"/>
      <c r="I22" s="10"/>
    </row>
    <row r="23" spans="1:9" ht="25.5" customHeight="1" x14ac:dyDescent="0.3">
      <c r="A23" s="3" t="s">
        <v>17</v>
      </c>
      <c r="B23" s="15">
        <v>4337</v>
      </c>
      <c r="C23" s="15">
        <f>B23/B44*100</f>
        <v>0.60258624402728245</v>
      </c>
      <c r="D23" s="15">
        <v>8125.8</v>
      </c>
      <c r="E23" s="15">
        <f>D23/D44*100</f>
        <v>0.87994745741879699</v>
      </c>
      <c r="F23" s="15">
        <v>8125.8</v>
      </c>
      <c r="G23" s="10">
        <f>F23/F44*100</f>
        <v>0.86287087583018596</v>
      </c>
      <c r="H23" s="10">
        <f t="shared" si="0"/>
        <v>87.359926216278524</v>
      </c>
      <c r="I23" s="10">
        <f t="shared" si="1"/>
        <v>100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18502</v>
      </c>
      <c r="C25" s="15">
        <f>B25/B44*100</f>
        <v>2.5706826578263269</v>
      </c>
      <c r="D25" s="15">
        <v>22684.400000000001</v>
      </c>
      <c r="E25" s="15">
        <f>D25/D44*100</f>
        <v>2.4565064489737574</v>
      </c>
      <c r="F25" s="15">
        <v>25938.3</v>
      </c>
      <c r="G25" s="10">
        <f>F25/F44*100</f>
        <v>2.7543630951470761</v>
      </c>
      <c r="H25" s="10">
        <f t="shared" si="0"/>
        <v>40.19187114906498</v>
      </c>
      <c r="I25" s="10">
        <f t="shared" si="1"/>
        <v>114.3442189345982</v>
      </c>
    </row>
    <row r="26" spans="1:9" ht="40.200000000000003" customHeight="1" x14ac:dyDescent="0.3">
      <c r="A26" s="3" t="s">
        <v>20</v>
      </c>
      <c r="B26" s="15">
        <f>B27</f>
        <v>353</v>
      </c>
      <c r="C26" s="15">
        <f>B26/B44*100</f>
        <v>4.9046101946421644E-2</v>
      </c>
      <c r="D26" s="15">
        <f>D27+D28</f>
        <v>744.5</v>
      </c>
      <c r="E26" s="15">
        <f>D26/D44*100</f>
        <v>8.0622324207868065E-2</v>
      </c>
      <c r="F26" s="15">
        <f>F27+F28</f>
        <v>744.5</v>
      </c>
      <c r="G26" s="10">
        <f>F26/F44*100</f>
        <v>7.9057737952641385E-2</v>
      </c>
      <c r="H26" s="10">
        <f t="shared" si="0"/>
        <v>110.90651558073654</v>
      </c>
      <c r="I26" s="10">
        <f t="shared" si="1"/>
        <v>100</v>
      </c>
    </row>
    <row r="27" spans="1:9" ht="39" customHeight="1" x14ac:dyDescent="0.3">
      <c r="A27" s="3" t="s">
        <v>21</v>
      </c>
      <c r="B27" s="15">
        <v>353</v>
      </c>
      <c r="C27" s="15">
        <f>B27/B44*100</f>
        <v>4.9046101946421644E-2</v>
      </c>
      <c r="D27" s="15">
        <v>472.7</v>
      </c>
      <c r="E27" s="15">
        <f>D27/D44*100</f>
        <v>5.1188949164619517E-2</v>
      </c>
      <c r="F27" s="15">
        <v>472.7</v>
      </c>
      <c r="G27" s="10">
        <f>F27/F44*100</f>
        <v>5.0195557730307025E-2</v>
      </c>
      <c r="H27" s="10">
        <f t="shared" si="0"/>
        <v>33.90934844192634</v>
      </c>
      <c r="I27" s="10">
        <f t="shared" si="1"/>
        <v>100</v>
      </c>
    </row>
    <row r="28" spans="1:9" ht="24.6" customHeight="1" x14ac:dyDescent="0.3">
      <c r="A28" s="3" t="s">
        <v>115</v>
      </c>
      <c r="B28" s="15">
        <v>0</v>
      </c>
      <c r="C28" s="15">
        <f>B28/B45*100</f>
        <v>0</v>
      </c>
      <c r="D28" s="15">
        <v>271.8</v>
      </c>
      <c r="E28" s="15">
        <f>D28/D45*100</f>
        <v>0.248199911422401</v>
      </c>
      <c r="F28" s="15">
        <v>271.8</v>
      </c>
      <c r="G28" s="10">
        <f>F28/F45*100</f>
        <v>0.25483511661659974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3">
      <c r="A29" s="3" t="s">
        <v>22</v>
      </c>
      <c r="B29" s="15">
        <v>14089</v>
      </c>
      <c r="C29" s="15">
        <f>B29/B44*100</f>
        <v>1.9575369130966986</v>
      </c>
      <c r="D29" s="15">
        <v>12313.2</v>
      </c>
      <c r="E29" s="15">
        <f>D29/D44*100</f>
        <v>1.3334033612307874</v>
      </c>
      <c r="F29" s="15">
        <v>12337.8</v>
      </c>
      <c r="G29" s="10">
        <f>F29/F44*100</f>
        <v>1.3101390991431818</v>
      </c>
      <c r="H29" s="10">
        <f t="shared" si="0"/>
        <v>-12.429554971963952</v>
      </c>
      <c r="I29" s="10">
        <f t="shared" si="1"/>
        <v>100.1997855959458</v>
      </c>
    </row>
    <row r="30" spans="1:9" ht="64.5" customHeight="1" x14ac:dyDescent="0.3">
      <c r="A30" s="3" t="s">
        <v>23</v>
      </c>
      <c r="B30" s="15">
        <v>13675</v>
      </c>
      <c r="C30" s="15">
        <f>B30/B44*100</f>
        <v>1.9000154224286574</v>
      </c>
      <c r="D30" s="15">
        <v>33158.400000000001</v>
      </c>
      <c r="E30" s="15">
        <f>D30/D44*100</f>
        <v>3.5907418066006351</v>
      </c>
      <c r="F30" s="15">
        <v>32628.400000000001</v>
      </c>
      <c r="G30" s="10">
        <f>F30/F44*100</f>
        <v>3.4647783707373598</v>
      </c>
      <c r="H30" s="10">
        <f t="shared" si="0"/>
        <v>138.59890310786108</v>
      </c>
      <c r="I30" s="10">
        <f t="shared" si="1"/>
        <v>98.401611657981078</v>
      </c>
    </row>
    <row r="31" spans="1:9" ht="26.25" customHeight="1" x14ac:dyDescent="0.3">
      <c r="A31" s="3" t="s">
        <v>24</v>
      </c>
      <c r="B31" s="15">
        <v>1012</v>
      </c>
      <c r="C31" s="15">
        <f>B31/B44*100</f>
        <v>0.1406080882996564</v>
      </c>
      <c r="D31" s="15">
        <v>2322.6999999999998</v>
      </c>
      <c r="E31" s="15">
        <f>D31/D44*100</f>
        <v>0.25152649084971812</v>
      </c>
      <c r="F31" s="15">
        <v>2658.3</v>
      </c>
      <c r="G31" s="10">
        <f>F31/F44*100</f>
        <v>0.28228231672196996</v>
      </c>
      <c r="H31" s="10">
        <f t="shared" si="0"/>
        <v>162.67786561264825</v>
      </c>
      <c r="I31" s="10">
        <f t="shared" si="1"/>
        <v>114.44870194170579</v>
      </c>
    </row>
    <row r="32" spans="1:9" ht="39" customHeight="1" x14ac:dyDescent="0.3">
      <c r="A32" s="3" t="s">
        <v>25</v>
      </c>
      <c r="B32" s="15">
        <v>162</v>
      </c>
      <c r="C32" s="15">
        <f>B32/B44*100</f>
        <v>2.2508409391842229E-2</v>
      </c>
      <c r="D32" s="15">
        <v>186.4</v>
      </c>
      <c r="E32" s="15">
        <f>D32/D44*100</f>
        <v>2.0185360956812098E-2</v>
      </c>
      <c r="F32" s="15">
        <v>213.7</v>
      </c>
      <c r="G32" s="10">
        <f>F32/F44*100</f>
        <v>2.2692597179958984E-2</v>
      </c>
      <c r="H32" s="10">
        <f t="shared" si="0"/>
        <v>31.913580246913568</v>
      </c>
      <c r="I32" s="10">
        <f t="shared" si="1"/>
        <v>114.64592274678111</v>
      </c>
    </row>
    <row r="33" spans="1:9" ht="26.25" customHeight="1" x14ac:dyDescent="0.3">
      <c r="A33" s="3" t="s">
        <v>26</v>
      </c>
      <c r="B33" s="15">
        <f>B34+B41+B42+B43</f>
        <v>456430</v>
      </c>
      <c r="C33" s="15">
        <f>B33/B44*100</f>
        <v>63.416748757521916</v>
      </c>
      <c r="D33" s="15">
        <f>D34+D41+D42+D43</f>
        <v>601773.5</v>
      </c>
      <c r="E33" s="15">
        <f>D33/D44*100</f>
        <v>65.166391157425778</v>
      </c>
      <c r="F33" s="15">
        <f t="shared" ref="F33" si="2">F34+F41+F42+F43</f>
        <v>594961</v>
      </c>
      <c r="G33" s="10">
        <f>F33/F44*100</f>
        <v>63.178335567550668</v>
      </c>
      <c r="H33" s="10">
        <f t="shared" si="0"/>
        <v>30.350984816948937</v>
      </c>
      <c r="I33" s="10">
        <f t="shared" si="1"/>
        <v>98.867929544920145</v>
      </c>
    </row>
    <row r="34" spans="1:9" ht="70.5" customHeight="1" x14ac:dyDescent="0.3">
      <c r="A34" s="3" t="s">
        <v>27</v>
      </c>
      <c r="B34" s="15">
        <f>B35+B38+B39+B40</f>
        <v>456962</v>
      </c>
      <c r="C34" s="15">
        <f t="shared" ref="C34" si="3">C35+C38+C39+C40</f>
        <v>63.490665262438327</v>
      </c>
      <c r="D34" s="15">
        <f>D35+D38+D39+D40</f>
        <v>601578.5</v>
      </c>
      <c r="E34" s="15">
        <f>D34/D44*100</f>
        <v>65.145274497626531</v>
      </c>
      <c r="F34" s="15">
        <f t="shared" ref="F34" si="4">F35+F38+F39+F40</f>
        <v>594738</v>
      </c>
      <c r="G34" s="10">
        <f>F34/F44*100</f>
        <v>63.154655412327777</v>
      </c>
      <c r="H34" s="10">
        <f t="shared" si="0"/>
        <v>30.150428263181624</v>
      </c>
      <c r="I34" s="10">
        <f t="shared" si="1"/>
        <v>98.862908165767223</v>
      </c>
    </row>
    <row r="35" spans="1:9" ht="51.75" customHeight="1" x14ac:dyDescent="0.3">
      <c r="A35" s="3" t="s">
        <v>28</v>
      </c>
      <c r="B35" s="15">
        <f>B36</f>
        <v>65768</v>
      </c>
      <c r="C35" s="15">
        <f>B35/B44*100</f>
        <v>9.1378584498930859</v>
      </c>
      <c r="D35" s="15">
        <f>D36+D37</f>
        <v>72338</v>
      </c>
      <c r="E35" s="15">
        <f>D35/D44*100</f>
        <v>7.8335227515765755</v>
      </c>
      <c r="F35" s="15">
        <f>F36+F37</f>
        <v>72338</v>
      </c>
      <c r="G35" s="10">
        <f>F35/F44*100</f>
        <v>7.6815025493863969</v>
      </c>
      <c r="H35" s="10">
        <f t="shared" si="0"/>
        <v>9.9896606252280833</v>
      </c>
      <c r="I35" s="10">
        <f t="shared" si="1"/>
        <v>100</v>
      </c>
    </row>
    <row r="36" spans="1:9" ht="39" customHeight="1" x14ac:dyDescent="0.3">
      <c r="A36" s="3" t="s">
        <v>29</v>
      </c>
      <c r="B36" s="15">
        <v>65768</v>
      </c>
      <c r="C36" s="15">
        <f>B36/B44*100</f>
        <v>9.1378584498930859</v>
      </c>
      <c r="D36" s="15">
        <v>72338</v>
      </c>
      <c r="E36" s="15">
        <f>D36/D44*100</f>
        <v>7.8335227515765755</v>
      </c>
      <c r="F36" s="15">
        <v>72338</v>
      </c>
      <c r="G36" s="10">
        <f>F36/F44*100</f>
        <v>7.6815025493863969</v>
      </c>
      <c r="H36" s="10">
        <f t="shared" si="0"/>
        <v>9.9896606252280833</v>
      </c>
      <c r="I36" s="10">
        <f t="shared" si="1"/>
        <v>100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65556</v>
      </c>
      <c r="C38" s="15">
        <f>B38/B44*100</f>
        <v>9.1084030005654881</v>
      </c>
      <c r="D38" s="15">
        <v>172046.6</v>
      </c>
      <c r="E38" s="15">
        <f>D38/D44*100</f>
        <v>18.631023188799727</v>
      </c>
      <c r="F38" s="15">
        <v>169061.2</v>
      </c>
      <c r="G38" s="10">
        <f>F38/F44*100</f>
        <v>17.952446000750967</v>
      </c>
      <c r="H38" s="10">
        <f t="shared" si="0"/>
        <v>157.88821770699866</v>
      </c>
      <c r="I38" s="10">
        <f t="shared" si="1"/>
        <v>98.26477245118474</v>
      </c>
    </row>
    <row r="39" spans="1:9" ht="26.25" customHeight="1" x14ac:dyDescent="0.3">
      <c r="A39" s="20" t="s">
        <v>113</v>
      </c>
      <c r="B39" s="15">
        <v>303727</v>
      </c>
      <c r="C39" s="15">
        <f>B39/B44*100</f>
        <v>42.200071971333735</v>
      </c>
      <c r="D39" s="15">
        <v>331480.40000000002</v>
      </c>
      <c r="E39" s="15">
        <f>D39/ D44*100</f>
        <v>35.89619916367198</v>
      </c>
      <c r="F39" s="15">
        <v>327164.3</v>
      </c>
      <c r="G39" s="10">
        <f>F39/F44*100</f>
        <v>34.741261916533716</v>
      </c>
      <c r="H39" s="10">
        <f t="shared" si="0"/>
        <v>7.7165678388816161</v>
      </c>
      <c r="I39" s="10">
        <f t="shared" si="1"/>
        <v>98.697932064761588</v>
      </c>
    </row>
    <row r="40" spans="1:9" ht="26.25" customHeight="1" x14ac:dyDescent="0.3">
      <c r="A40" s="3" t="s">
        <v>30</v>
      </c>
      <c r="B40" s="15">
        <v>21911</v>
      </c>
      <c r="C40" s="15">
        <f>B40/B44*100</f>
        <v>3.0443318406460191</v>
      </c>
      <c r="D40" s="15">
        <v>25713.5</v>
      </c>
      <c r="E40" s="15">
        <f>D40/ D44*100</f>
        <v>2.7845293935782616</v>
      </c>
      <c r="F40" s="15">
        <v>26174.5</v>
      </c>
      <c r="G40" s="10">
        <f>F40/F44*100</f>
        <v>2.7794449456566985</v>
      </c>
      <c r="H40" s="10">
        <f t="shared" si="0"/>
        <v>19.458262972935955</v>
      </c>
      <c r="I40" s="10">
        <f t="shared" si="1"/>
        <v>101.79283255877263</v>
      </c>
    </row>
    <row r="41" spans="1:9" ht="35.25" customHeight="1" x14ac:dyDescent="0.3">
      <c r="A41" s="3" t="s">
        <v>31</v>
      </c>
      <c r="B41" s="15">
        <v>655</v>
      </c>
      <c r="C41" s="15">
        <f>B41/B44*100</f>
        <v>9.100622315837445E-2</v>
      </c>
      <c r="D41" s="15">
        <v>487.6</v>
      </c>
      <c r="E41" s="15">
        <f>D41/D44*100</f>
        <v>5.2802478554407617E-2</v>
      </c>
      <c r="F41" s="15">
        <v>519.6</v>
      </c>
      <c r="G41" s="10">
        <f>F41/F44*100</f>
        <v>5.517582355969438E-2</v>
      </c>
      <c r="H41" s="10">
        <f t="shared" si="0"/>
        <v>-20.671755725190835</v>
      </c>
      <c r="I41" s="10">
        <f t="shared" si="1"/>
        <v>106.56275635767022</v>
      </c>
    </row>
    <row r="42" spans="1:9" ht="63.75" customHeight="1" x14ac:dyDescent="0.3">
      <c r="A42" s="3" t="s">
        <v>32</v>
      </c>
      <c r="B42" s="15">
        <v>396</v>
      </c>
      <c r="C42" s="15">
        <f>B42/B44*100</f>
        <v>5.5020556291169892E-2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3">
      <c r="A43" s="3" t="s">
        <v>33</v>
      </c>
      <c r="B43" s="16">
        <v>-1583</v>
      </c>
      <c r="C43" s="15">
        <f>B43/B44*100</f>
        <v>-0.2199432843659645</v>
      </c>
      <c r="D43" s="15">
        <v>-292.60000000000002</v>
      </c>
      <c r="E43" s="15">
        <f>D43/D44*100</f>
        <v>-3.1685818755167496E-2</v>
      </c>
      <c r="F43" s="15">
        <v>-296.60000000000002</v>
      </c>
      <c r="G43" s="10">
        <f>F43/F44*100</f>
        <v>-3.1495668336807843E-2</v>
      </c>
      <c r="H43" s="10">
        <f t="shared" si="0"/>
        <v>-81.263423878711308</v>
      </c>
      <c r="I43" s="10">
        <f t="shared" si="1"/>
        <v>101.36705399863295</v>
      </c>
    </row>
    <row r="44" spans="1:9" s="14" customFormat="1" ht="15" customHeight="1" x14ac:dyDescent="0.3">
      <c r="A44" s="12" t="s">
        <v>34</v>
      </c>
      <c r="B44" s="16">
        <f>B8+B33</f>
        <v>719731</v>
      </c>
      <c r="C44" s="16">
        <f t="shared" ref="C44:I44" si="5">C33+C8</f>
        <v>100</v>
      </c>
      <c r="D44" s="16">
        <f t="shared" si="5"/>
        <v>923441.5</v>
      </c>
      <c r="E44" s="16">
        <f t="shared" si="5"/>
        <v>100</v>
      </c>
      <c r="F44" s="16">
        <f t="shared" si="5"/>
        <v>941716.8</v>
      </c>
      <c r="G44" s="16">
        <f t="shared" si="5"/>
        <v>100</v>
      </c>
      <c r="H44" s="16">
        <f t="shared" si="5"/>
        <v>62.046572756227562</v>
      </c>
      <c r="I44" s="16">
        <f t="shared" si="5"/>
        <v>206.66721327845906</v>
      </c>
    </row>
    <row r="45" spans="1:9" ht="26.25" customHeight="1" x14ac:dyDescent="0.3">
      <c r="A45" s="3" t="s">
        <v>35</v>
      </c>
      <c r="B45" s="17">
        <f>SUM(B46:B53)</f>
        <v>84434</v>
      </c>
      <c r="C45" s="9">
        <f>B45/B93*100</f>
        <v>12.029223802060471</v>
      </c>
      <c r="D45" s="17">
        <f>SUM(D46:D53)</f>
        <v>109508.50000000001</v>
      </c>
      <c r="E45" s="9">
        <f>D45/D93*100</f>
        <v>11.487808552224665</v>
      </c>
      <c r="F45" s="17">
        <f>SUM(F46:F53)</f>
        <v>106657.2</v>
      </c>
      <c r="G45" s="9">
        <f>F45/F93*100</f>
        <v>11.642639946765128</v>
      </c>
      <c r="H45" s="9">
        <f>F45/B45*100-100</f>
        <v>26.320202761920555</v>
      </c>
      <c r="I45" s="10">
        <f t="shared" ref="I45:I69" si="6">F45/D45*100</f>
        <v>97.3962751749864</v>
      </c>
    </row>
    <row r="46" spans="1:9" ht="53.25" customHeight="1" x14ac:dyDescent="0.3">
      <c r="A46" s="3" t="s">
        <v>103</v>
      </c>
      <c r="B46" s="23">
        <v>6104.5</v>
      </c>
      <c r="C46" s="9">
        <f>B46/B93*100</f>
        <v>0.86970173981663956</v>
      </c>
      <c r="D46" s="17">
        <v>7551.7</v>
      </c>
      <c r="E46" s="9">
        <f>D46/D93*100</f>
        <v>0.79219863155677406</v>
      </c>
      <c r="F46" s="17">
        <v>7274.5</v>
      </c>
      <c r="G46" s="9">
        <f>F46/F93*100</f>
        <v>0.79408032737351919</v>
      </c>
      <c r="H46" s="9">
        <f>F46/B46*100-100</f>
        <v>19.166188877057905</v>
      </c>
      <c r="I46" s="10">
        <f t="shared" si="6"/>
        <v>96.329303335672762</v>
      </c>
    </row>
    <row r="47" spans="1:9" ht="81.75" customHeight="1" x14ac:dyDescent="0.3">
      <c r="A47" s="3" t="s">
        <v>36</v>
      </c>
      <c r="B47" s="23">
        <v>288.7</v>
      </c>
      <c r="C47" s="9">
        <f>B47/B93*100</f>
        <v>4.1130787498577084E-2</v>
      </c>
      <c r="D47" s="17">
        <v>561.70000000000005</v>
      </c>
      <c r="E47" s="9">
        <f>D47/D93*100</f>
        <v>5.8924211945050792E-2</v>
      </c>
      <c r="F47" s="17">
        <v>561.70000000000005</v>
      </c>
      <c r="G47" s="9">
        <f>F47/F93*100</f>
        <v>6.1314855988137441E-2</v>
      </c>
      <c r="H47" s="9">
        <f>F47/B47*100-100</f>
        <v>94.56182888811918</v>
      </c>
      <c r="I47" s="10">
        <f t="shared" si="6"/>
        <v>100</v>
      </c>
    </row>
    <row r="48" spans="1:9" ht="105.75" customHeight="1" x14ac:dyDescent="0.3">
      <c r="A48" s="3" t="s">
        <v>37</v>
      </c>
      <c r="B48" s="23">
        <v>33161.5</v>
      </c>
      <c r="C48" s="9">
        <f>B48/B93*100</f>
        <v>4.7244842730656877</v>
      </c>
      <c r="D48" s="17">
        <v>34420.300000000003</v>
      </c>
      <c r="E48" s="9">
        <f>D48/D93*100</f>
        <v>3.6108047933278113</v>
      </c>
      <c r="F48" s="17">
        <v>33937.199999999997</v>
      </c>
      <c r="G48" s="9">
        <f>F48/F93*100</f>
        <v>3.7045656589649596</v>
      </c>
      <c r="H48" s="9">
        <f>F48/B48*100-100</f>
        <v>2.3391583613527729</v>
      </c>
      <c r="I48" s="10">
        <f t="shared" si="6"/>
        <v>98.596467782093683</v>
      </c>
    </row>
    <row r="49" spans="1:9" ht="15" customHeight="1" x14ac:dyDescent="0.3">
      <c r="A49" s="3" t="s">
        <v>38</v>
      </c>
      <c r="B49" s="23">
        <v>1.6</v>
      </c>
      <c r="C49" s="9">
        <f>B49/B93*100</f>
        <v>2.2795032905342344E-4</v>
      </c>
      <c r="D49" s="17">
        <v>1.8</v>
      </c>
      <c r="E49" s="9">
        <f>D49/D93*100</f>
        <v>1.8882603080130214E-4</v>
      </c>
      <c r="F49" s="17">
        <v>1.8</v>
      </c>
      <c r="G49" s="9">
        <f>F49/F93*100</f>
        <v>1.9648698732178634E-4</v>
      </c>
      <c r="H49" s="9">
        <f t="shared" ref="H49:H52" si="7">F49/B49*100-100</f>
        <v>12.5</v>
      </c>
      <c r="I49" s="10">
        <f t="shared" si="6"/>
        <v>100</v>
      </c>
    </row>
    <row r="50" spans="1:9" ht="64.5" customHeight="1" x14ac:dyDescent="0.3">
      <c r="A50" s="3" t="s">
        <v>39</v>
      </c>
      <c r="B50" s="23">
        <v>9188.7000000000007</v>
      </c>
      <c r="C50" s="9">
        <f>B50/B93*100</f>
        <v>1.3091044928582449</v>
      </c>
      <c r="D50" s="17">
        <v>10799.2</v>
      </c>
      <c r="E50" s="9">
        <f>D50/D93*100</f>
        <v>1.1328722621274567</v>
      </c>
      <c r="F50" s="40">
        <v>10799.2</v>
      </c>
      <c r="G50" s="9">
        <f>F50/F93*100</f>
        <v>1.1788345963807974</v>
      </c>
      <c r="H50" s="9">
        <f t="shared" si="7"/>
        <v>17.526962464766498</v>
      </c>
      <c r="I50" s="10">
        <f t="shared" si="6"/>
        <v>100</v>
      </c>
    </row>
    <row r="51" spans="1:9" ht="32.25" customHeight="1" x14ac:dyDescent="0.3">
      <c r="A51" s="3" t="s">
        <v>104</v>
      </c>
      <c r="B51" s="23">
        <v>0</v>
      </c>
      <c r="C51" s="9"/>
      <c r="D51" s="17">
        <v>815.8</v>
      </c>
      <c r="E51" s="9"/>
      <c r="F51" s="17">
        <v>815.8</v>
      </c>
      <c r="G51" s="9"/>
      <c r="H51" s="9" t="e">
        <f t="shared" si="7"/>
        <v>#DIV/0!</v>
      </c>
      <c r="I51" s="10">
        <f t="shared" si="6"/>
        <v>100</v>
      </c>
    </row>
    <row r="52" spans="1:9" ht="15" customHeight="1" x14ac:dyDescent="0.3">
      <c r="A52" s="3" t="s">
        <v>40</v>
      </c>
      <c r="B52" s="23">
        <v>0</v>
      </c>
      <c r="C52" s="9">
        <f>B52/B93*100</f>
        <v>0</v>
      </c>
      <c r="D52" s="17">
        <v>500</v>
      </c>
      <c r="E52" s="9">
        <f>D52/D93*100</f>
        <v>5.2451675222583927E-2</v>
      </c>
      <c r="F52" s="17">
        <v>0</v>
      </c>
      <c r="G52" s="9">
        <f>F52/F93*100</f>
        <v>0</v>
      </c>
      <c r="H52" s="9" t="e">
        <f t="shared" si="7"/>
        <v>#DIV/0!</v>
      </c>
      <c r="I52" s="10">
        <f t="shared" si="6"/>
        <v>0</v>
      </c>
    </row>
    <row r="53" spans="1:9" ht="26.25" customHeight="1" x14ac:dyDescent="0.3">
      <c r="A53" s="3" t="s">
        <v>41</v>
      </c>
      <c r="B53" s="23">
        <v>35689</v>
      </c>
      <c r="C53" s="9">
        <f>B53/B93*100</f>
        <v>5.0845745584922675</v>
      </c>
      <c r="D53" s="17">
        <v>54858</v>
      </c>
      <c r="E53" s="9">
        <f>D53/D93*100</f>
        <v>5.7547879987210182</v>
      </c>
      <c r="F53" s="17">
        <v>53267</v>
      </c>
      <c r="G53" s="9">
        <f>F53/F93*100</f>
        <v>5.8145957520386631</v>
      </c>
      <c r="H53" s="9">
        <f>F53/B53*100-100</f>
        <v>49.253271316091798</v>
      </c>
      <c r="I53" s="10">
        <f t="shared" si="6"/>
        <v>97.09978489919429</v>
      </c>
    </row>
    <row r="54" spans="1:9" ht="15" customHeight="1" x14ac:dyDescent="0.3">
      <c r="A54" s="3" t="s">
        <v>42</v>
      </c>
      <c r="B54" s="17">
        <f>B55</f>
        <v>1851.7</v>
      </c>
      <c r="C54" s="9">
        <f>B54/B93*100</f>
        <v>0.2638097651926401</v>
      </c>
      <c r="D54" s="17">
        <f>D55</f>
        <v>2337.8000000000002</v>
      </c>
      <c r="E54" s="9">
        <f>D54/D93*100</f>
        <v>0.24524305267071342</v>
      </c>
      <c r="F54" s="17">
        <f>F55</f>
        <v>2337.8000000000002</v>
      </c>
      <c r="G54" s="9">
        <f>F54/F93*100</f>
        <v>0.2551929327560401</v>
      </c>
      <c r="H54" s="9">
        <f>F54/B54*100-100</f>
        <v>26.251552627315448</v>
      </c>
      <c r="I54" s="10">
        <f t="shared" si="6"/>
        <v>100</v>
      </c>
    </row>
    <row r="55" spans="1:9" ht="26.25" customHeight="1" x14ac:dyDescent="0.3">
      <c r="A55" s="3" t="s">
        <v>43</v>
      </c>
      <c r="B55" s="24">
        <v>1851.7</v>
      </c>
      <c r="C55" s="9">
        <f>B55/B93*100</f>
        <v>0.2638097651926401</v>
      </c>
      <c r="D55" s="17">
        <v>2337.8000000000002</v>
      </c>
      <c r="E55" s="9">
        <f>D55/D93*100</f>
        <v>0.24524305267071342</v>
      </c>
      <c r="F55" s="17">
        <v>2337.8000000000002</v>
      </c>
      <c r="G55" s="9">
        <f>F55/F93*100</f>
        <v>0.2551929327560401</v>
      </c>
      <c r="H55" s="9">
        <f t="shared" ref="H55:H106" si="8">F55/B55*100-100</f>
        <v>26.251552627315448</v>
      </c>
      <c r="I55" s="10">
        <f t="shared" si="6"/>
        <v>100</v>
      </c>
    </row>
    <row r="56" spans="1:9" ht="51.75" customHeight="1" x14ac:dyDescent="0.3">
      <c r="A56" s="3" t="s">
        <v>44</v>
      </c>
      <c r="B56" s="17">
        <f>SUM(B57:B59)</f>
        <v>1718.1</v>
      </c>
      <c r="C56" s="9">
        <f>B56/B93*100</f>
        <v>0.24477591271667923</v>
      </c>
      <c r="D56" s="17">
        <f>SUM(D57:D59)</f>
        <v>1631.6</v>
      </c>
      <c r="E56" s="9">
        <f>D56/D93*100</f>
        <v>0.17116030658633588</v>
      </c>
      <c r="F56" s="17">
        <f>SUM(F57:F59)</f>
        <v>1622.4</v>
      </c>
      <c r="G56" s="9">
        <f>F56/F93*100</f>
        <v>0.17710027123937008</v>
      </c>
      <c r="H56" s="9">
        <f t="shared" si="8"/>
        <v>-5.5701065130085397</v>
      </c>
      <c r="I56" s="10">
        <f t="shared" si="6"/>
        <v>99.436136307918616</v>
      </c>
    </row>
    <row r="57" spans="1:9" ht="20.25" customHeight="1" x14ac:dyDescent="0.3">
      <c r="A57" s="3" t="s">
        <v>105</v>
      </c>
      <c r="B57" s="17">
        <v>0</v>
      </c>
      <c r="C57" s="9">
        <f>B57/B93*100</f>
        <v>0</v>
      </c>
      <c r="D57" s="17">
        <v>324.5</v>
      </c>
      <c r="E57" s="9">
        <f>D57/D93*100</f>
        <v>3.4041137219456973E-2</v>
      </c>
      <c r="F57" s="17">
        <v>324.5</v>
      </c>
      <c r="G57" s="9">
        <f>F57/F93*100</f>
        <v>3.5422237436622039E-2</v>
      </c>
      <c r="H57" s="9" t="e">
        <f t="shared" si="8"/>
        <v>#DIV/0!</v>
      </c>
      <c r="I57" s="10">
        <f t="shared" si="6"/>
        <v>100</v>
      </c>
    </row>
    <row r="58" spans="1:9" ht="66" customHeight="1" x14ac:dyDescent="0.3">
      <c r="A58" s="3" t="s">
        <v>102</v>
      </c>
      <c r="B58" s="25">
        <v>1718.1</v>
      </c>
      <c r="C58" s="9">
        <f>B58/B93*100</f>
        <v>0.24477591271667923</v>
      </c>
      <c r="D58" s="17">
        <v>1080.3</v>
      </c>
      <c r="E58" s="9">
        <f>D58/D93*100</f>
        <v>0.11332708948591484</v>
      </c>
      <c r="F58" s="17">
        <v>1077.9000000000001</v>
      </c>
      <c r="G58" s="9">
        <f>F58/F93*100</f>
        <v>0.11766295757452974</v>
      </c>
      <c r="H58" s="9">
        <f t="shared" si="8"/>
        <v>-37.262091845643432</v>
      </c>
      <c r="I58" s="10">
        <f t="shared" si="6"/>
        <v>99.777839489030839</v>
      </c>
    </row>
    <row r="59" spans="1:9" ht="53.25" customHeight="1" x14ac:dyDescent="0.3">
      <c r="A59" s="3" t="s">
        <v>117</v>
      </c>
      <c r="B59" s="17">
        <v>0</v>
      </c>
      <c r="C59" s="9">
        <f>B59/B93*100</f>
        <v>0</v>
      </c>
      <c r="D59" s="17">
        <v>226.8</v>
      </c>
      <c r="E59" s="9">
        <f>D59/D93*100</f>
        <v>2.3792079880964073E-2</v>
      </c>
      <c r="F59" s="17">
        <v>220</v>
      </c>
      <c r="G59" s="9">
        <f>F59/F93*100</f>
        <v>2.4015076228218329E-2</v>
      </c>
      <c r="H59" s="9" t="e">
        <f t="shared" si="8"/>
        <v>#DIV/0!</v>
      </c>
      <c r="I59" s="10">
        <f t="shared" si="6"/>
        <v>97.001763668430328</v>
      </c>
    </row>
    <row r="60" spans="1:9" ht="26.25" customHeight="1" x14ac:dyDescent="0.3">
      <c r="A60" s="3" t="s">
        <v>45</v>
      </c>
      <c r="B60" s="17">
        <f>SUM(B61:B64)</f>
        <v>25934.399999999998</v>
      </c>
      <c r="C60" s="9">
        <f>B60/B93*100</f>
        <v>3.6948468836269397</v>
      </c>
      <c r="D60" s="17">
        <f>SUM(D61:D64)</f>
        <v>39366.799999999996</v>
      </c>
      <c r="E60" s="9">
        <f>D60/D93*100</f>
        <v>4.1297092163048337</v>
      </c>
      <c r="F60" s="17">
        <f>SUM(F61:F64)</f>
        <v>30481.3</v>
      </c>
      <c r="G60" s="9">
        <f>F60/F93*100</f>
        <v>3.3273215592508696</v>
      </c>
      <c r="H60" s="9">
        <f t="shared" si="8"/>
        <v>17.532312295638235</v>
      </c>
      <c r="I60" s="10">
        <f t="shared" si="6"/>
        <v>77.428950282979571</v>
      </c>
    </row>
    <row r="61" spans="1:9" ht="26.25" customHeight="1" x14ac:dyDescent="0.3">
      <c r="A61" s="3" t="s">
        <v>116</v>
      </c>
      <c r="B61" s="17">
        <v>0</v>
      </c>
      <c r="C61" s="9">
        <f>B61/B93*100</f>
        <v>0</v>
      </c>
      <c r="D61" s="17">
        <v>497.6</v>
      </c>
      <c r="E61" s="9">
        <f>D61/D93*100</f>
        <v>5.2199907181515529E-2</v>
      </c>
      <c r="F61" s="17">
        <v>497.6</v>
      </c>
      <c r="G61" s="9">
        <f>F61/F93*100</f>
        <v>5.4317736050733825E-2</v>
      </c>
      <c r="H61" s="9" t="e">
        <f t="shared" si="8"/>
        <v>#DIV/0!</v>
      </c>
      <c r="I61" s="10">
        <f t="shared" si="6"/>
        <v>100</v>
      </c>
    </row>
    <row r="62" spans="1:9" ht="26.25" customHeight="1" x14ac:dyDescent="0.3">
      <c r="A62" s="3" t="s">
        <v>46</v>
      </c>
      <c r="B62" s="26">
        <v>535</v>
      </c>
      <c r="C62" s="9">
        <f>B62/B93*100</f>
        <v>7.6220891277238453E-2</v>
      </c>
      <c r="D62" s="17">
        <v>1139.9000000000001</v>
      </c>
      <c r="E62" s="9">
        <f>D62/D93*100</f>
        <v>0.11957932917244685</v>
      </c>
      <c r="F62" s="41">
        <v>271.2</v>
      </c>
      <c r="G62" s="9">
        <f>F62/F93*100</f>
        <v>2.9604039423149139E-2</v>
      </c>
      <c r="H62" s="9">
        <f t="shared" si="8"/>
        <v>-49.308411214953274</v>
      </c>
      <c r="I62" s="10">
        <f t="shared" si="6"/>
        <v>23.791560663216067</v>
      </c>
    </row>
    <row r="63" spans="1:9" ht="26.25" customHeight="1" x14ac:dyDescent="0.3">
      <c r="A63" s="3" t="s">
        <v>47</v>
      </c>
      <c r="B63" s="26">
        <v>24003.3</v>
      </c>
      <c r="C63" s="9">
        <f>B63/B93*100</f>
        <v>3.4197250833550239</v>
      </c>
      <c r="D63" s="17">
        <v>35095.599999999999</v>
      </c>
      <c r="E63" s="9">
        <f>D63/D93*100</f>
        <v>3.6816460258834329</v>
      </c>
      <c r="F63" s="17">
        <v>27445.8</v>
      </c>
      <c r="G63" s="9">
        <f>F63/F93*100</f>
        <v>2.9959680870201573</v>
      </c>
      <c r="H63" s="9">
        <f t="shared" si="8"/>
        <v>14.341778005524233</v>
      </c>
      <c r="I63" s="10">
        <f t="shared" si="6"/>
        <v>78.202965613923112</v>
      </c>
    </row>
    <row r="64" spans="1:9" ht="26.25" customHeight="1" x14ac:dyDescent="0.3">
      <c r="A64" s="3" t="s">
        <v>48</v>
      </c>
      <c r="B64" s="26">
        <v>1396.1</v>
      </c>
      <c r="C64" s="9">
        <f>B64/B93*100</f>
        <v>0.19890090899467777</v>
      </c>
      <c r="D64" s="17">
        <v>2633.7</v>
      </c>
      <c r="E64" s="9">
        <f>D64/D93*100</f>
        <v>0.27628395406743855</v>
      </c>
      <c r="F64" s="17">
        <v>2266.6999999999998</v>
      </c>
      <c r="G64" s="9">
        <f>F64/F93*100</f>
        <v>0.24743169675682949</v>
      </c>
      <c r="H64" s="9">
        <f t="shared" si="8"/>
        <v>62.359429840269314</v>
      </c>
      <c r="I64" s="10">
        <f t="shared" si="6"/>
        <v>86.065231423472682</v>
      </c>
    </row>
    <row r="65" spans="1:9" ht="26.25" customHeight="1" x14ac:dyDescent="0.3">
      <c r="A65" s="3" t="s">
        <v>49</v>
      </c>
      <c r="B65" s="17">
        <f>SUM(B66:B68)</f>
        <v>29020.400000000001</v>
      </c>
      <c r="C65" s="9">
        <f>B65/B93*100</f>
        <v>4.1345060807887313</v>
      </c>
      <c r="D65" s="17">
        <f>SUM(D66:D68)</f>
        <v>176333.19999999998</v>
      </c>
      <c r="E65" s="9">
        <f>D65/D93*100</f>
        <v>18.497943474717871</v>
      </c>
      <c r="F65" s="17">
        <f>SUM(F66:F68)</f>
        <v>160231</v>
      </c>
      <c r="G65" s="9">
        <f>F65/F93*100</f>
        <v>17.490725814198417</v>
      </c>
      <c r="H65" s="9">
        <f t="shared" si="8"/>
        <v>452.13229314551143</v>
      </c>
      <c r="I65" s="10">
        <f t="shared" si="6"/>
        <v>90.868310675471221</v>
      </c>
    </row>
    <row r="66" spans="1:9" ht="15" customHeight="1" x14ac:dyDescent="0.3">
      <c r="A66" s="3" t="s">
        <v>50</v>
      </c>
      <c r="B66" s="27">
        <v>13398.9</v>
      </c>
      <c r="C66" s="9">
        <f>B66/B93*100</f>
        <v>1.9089272899711969</v>
      </c>
      <c r="D66" s="17">
        <v>122174.39999999999</v>
      </c>
      <c r="E66" s="9">
        <f>D66/D93*100</f>
        <v>12.816503898628115</v>
      </c>
      <c r="F66" s="17">
        <v>121465.7</v>
      </c>
      <c r="G66" s="9">
        <f>F66/F93*100</f>
        <v>13.259127475517724</v>
      </c>
      <c r="H66" s="9">
        <f t="shared" si="8"/>
        <v>806.5348648023346</v>
      </c>
      <c r="I66" s="10">
        <f t="shared" si="6"/>
        <v>99.419927578936338</v>
      </c>
    </row>
    <row r="67" spans="1:9" ht="15" customHeight="1" x14ac:dyDescent="0.3">
      <c r="A67" s="3" t="s">
        <v>51</v>
      </c>
      <c r="B67" s="27">
        <v>1036.9000000000001</v>
      </c>
      <c r="C67" s="9">
        <f>B67/B93*100</f>
        <v>0.14772606012218423</v>
      </c>
      <c r="D67" s="17">
        <v>35316.699999999997</v>
      </c>
      <c r="E67" s="9">
        <f>D67/D93*100</f>
        <v>3.7048401566668594</v>
      </c>
      <c r="F67" s="17">
        <v>20357</v>
      </c>
      <c r="G67" s="9">
        <f>F67/F93*100</f>
        <v>2.2221586671720024</v>
      </c>
      <c r="H67" s="9">
        <f t="shared" si="8"/>
        <v>1863.2558588099141</v>
      </c>
      <c r="I67" s="10">
        <f t="shared" si="6"/>
        <v>57.641285850603261</v>
      </c>
    </row>
    <row r="68" spans="1:9" ht="15" customHeight="1" x14ac:dyDescent="0.3">
      <c r="A68" s="3" t="s">
        <v>52</v>
      </c>
      <c r="B68" s="27">
        <v>14584.6</v>
      </c>
      <c r="C68" s="9">
        <f>B68/B93*100</f>
        <v>2.0778527306953496</v>
      </c>
      <c r="D68" s="17">
        <v>18842.099999999999</v>
      </c>
      <c r="E68" s="9">
        <f>D68/D93*100</f>
        <v>1.9765994194228971</v>
      </c>
      <c r="F68" s="17">
        <v>18408.3</v>
      </c>
      <c r="G68" s="9">
        <f>F68/F93*100</f>
        <v>2.0094396715086886</v>
      </c>
      <c r="H68" s="9">
        <f t="shared" si="8"/>
        <v>26.217379976139199</v>
      </c>
      <c r="I68" s="10">
        <f t="shared" si="6"/>
        <v>97.697708854108626</v>
      </c>
    </row>
    <row r="69" spans="1:9" ht="15" customHeight="1" x14ac:dyDescent="0.3">
      <c r="A69" s="3" t="s">
        <v>53</v>
      </c>
      <c r="B69" s="17">
        <f>SUM(B70:B75)</f>
        <v>475621.7</v>
      </c>
      <c r="C69" s="9">
        <f>B69/B93*100</f>
        <v>67.761326887467902</v>
      </c>
      <c r="D69" s="17">
        <f>SUM(D70:D75)</f>
        <v>531063.5</v>
      </c>
      <c r="E69" s="9">
        <f>D69/D93*100</f>
        <v>55.710340449137398</v>
      </c>
      <c r="F69" s="17">
        <f>SUM(F70:F75)</f>
        <v>523739.6</v>
      </c>
      <c r="G69" s="9">
        <f>F69/F93*100</f>
        <v>57.171120080620796</v>
      </c>
      <c r="H69" s="9">
        <f t="shared" si="8"/>
        <v>10.116842860618007</v>
      </c>
      <c r="I69" s="10">
        <f t="shared" si="6"/>
        <v>98.620899383971974</v>
      </c>
    </row>
    <row r="70" spans="1:9" ht="15" customHeight="1" x14ac:dyDescent="0.3">
      <c r="A70" s="3" t="s">
        <v>54</v>
      </c>
      <c r="B70" s="28">
        <v>158324.1</v>
      </c>
      <c r="C70" s="9">
        <f>B70/B93*100</f>
        <v>22.556269182554448</v>
      </c>
      <c r="D70" s="37">
        <v>176548.6</v>
      </c>
      <c r="E70" s="9">
        <f>D70/D93*100</f>
        <v>18.520539656403763</v>
      </c>
      <c r="F70" s="42">
        <v>172298.7</v>
      </c>
      <c r="G70" s="9">
        <f>F70/F93*100</f>
        <v>18.808029156922373</v>
      </c>
      <c r="H70" s="9">
        <f t="shared" si="8"/>
        <v>8.8265778867525597</v>
      </c>
      <c r="I70" s="10">
        <f t="shared" ref="I70:I106" si="9">F70/D70*100</f>
        <v>97.592787481747237</v>
      </c>
    </row>
    <row r="71" spans="1:9" ht="15" customHeight="1" x14ac:dyDescent="0.3">
      <c r="A71" s="3" t="s">
        <v>55</v>
      </c>
      <c r="B71" s="28">
        <v>281910.40000000002</v>
      </c>
      <c r="C71" s="9">
        <f>B71/B93*100</f>
        <v>40.163480277238889</v>
      </c>
      <c r="D71" s="37">
        <v>300789.5</v>
      </c>
      <c r="E71" s="9">
        <f>D71/D93*100</f>
        <v>31.553826328726814</v>
      </c>
      <c r="F71" s="42">
        <v>297914</v>
      </c>
      <c r="G71" s="9">
        <f>F71/F93*100</f>
        <v>32.520124633879256</v>
      </c>
      <c r="H71" s="9">
        <f t="shared" si="8"/>
        <v>5.6768391659193611</v>
      </c>
      <c r="I71" s="10">
        <f t="shared" si="9"/>
        <v>99.044015831669654</v>
      </c>
    </row>
    <row r="72" spans="1:9" ht="26.25" customHeight="1" x14ac:dyDescent="0.3">
      <c r="A72" s="3" t="s">
        <v>56</v>
      </c>
      <c r="B72" s="28">
        <v>33137.5</v>
      </c>
      <c r="C72" s="9">
        <f>B72/B93*100</f>
        <v>4.7210650181298863</v>
      </c>
      <c r="D72" s="37">
        <v>51071.8</v>
      </c>
      <c r="E72" s="9">
        <f>D72/D93*100</f>
        <v>5.3576029332655244</v>
      </c>
      <c r="F72" s="42">
        <v>50974.400000000001</v>
      </c>
      <c r="G72" s="9">
        <f>F72/F93*100</f>
        <v>5.5643368258531476</v>
      </c>
      <c r="H72" s="9">
        <f t="shared" si="8"/>
        <v>53.826933232742363</v>
      </c>
      <c r="I72" s="10">
        <f t="shared" si="9"/>
        <v>99.809288100282345</v>
      </c>
    </row>
    <row r="73" spans="1:9" ht="36.75" customHeight="1" x14ac:dyDescent="0.3">
      <c r="A73" s="3" t="s">
        <v>57</v>
      </c>
      <c r="B73" s="28">
        <v>25.4</v>
      </c>
      <c r="C73" s="9">
        <f>B73/B93*100</f>
        <v>3.6187114737230965E-3</v>
      </c>
      <c r="D73" s="37">
        <v>62.3</v>
      </c>
      <c r="E73" s="9">
        <f>D73/D93*100</f>
        <v>6.5354787327339568E-3</v>
      </c>
      <c r="F73" s="42">
        <v>50.3</v>
      </c>
      <c r="G73" s="9">
        <f>F73/F93*100</f>
        <v>5.4907197012699178E-3</v>
      </c>
      <c r="H73" s="9">
        <f t="shared" si="8"/>
        <v>98.031496062992119</v>
      </c>
      <c r="I73" s="10">
        <f t="shared" si="9"/>
        <v>80.738362760834676</v>
      </c>
    </row>
    <row r="74" spans="1:9" ht="15" customHeight="1" x14ac:dyDescent="0.3">
      <c r="A74" s="3" t="s">
        <v>58</v>
      </c>
      <c r="B74" s="28">
        <v>370.6</v>
      </c>
      <c r="C74" s="9">
        <f>B74/B93*100</f>
        <v>5.2798994966999205E-2</v>
      </c>
      <c r="D74" s="37">
        <v>559.6</v>
      </c>
      <c r="E74" s="9">
        <f>D74/D93*100</f>
        <v>5.8703914909115938E-2</v>
      </c>
      <c r="F74" s="42">
        <v>559.6</v>
      </c>
      <c r="G74" s="9">
        <f>F74/F93*100</f>
        <v>6.1085621169595351E-2</v>
      </c>
      <c r="H74" s="9">
        <f t="shared" si="8"/>
        <v>50.998381003777638</v>
      </c>
      <c r="I74" s="10">
        <f t="shared" si="9"/>
        <v>100</v>
      </c>
    </row>
    <row r="75" spans="1:9" ht="26.25" customHeight="1" x14ac:dyDescent="0.3">
      <c r="A75" s="3" t="s">
        <v>59</v>
      </c>
      <c r="B75" s="28">
        <v>1853.7</v>
      </c>
      <c r="C75" s="9">
        <f>B75/B93*100</f>
        <v>0.26409470310395688</v>
      </c>
      <c r="D75" s="37">
        <v>2031.7</v>
      </c>
      <c r="E75" s="9">
        <f>D75/D93*100</f>
        <v>0.21313213709944753</v>
      </c>
      <c r="F75" s="42">
        <v>1942.6</v>
      </c>
      <c r="G75" s="9">
        <f>F75/F93*100</f>
        <v>0.21205312309516786</v>
      </c>
      <c r="H75" s="9">
        <f t="shared" si="8"/>
        <v>4.7958137778497019</v>
      </c>
      <c r="I75" s="10">
        <f t="shared" si="9"/>
        <v>95.614510016242548</v>
      </c>
    </row>
    <row r="76" spans="1:9" ht="26.25" customHeight="1" x14ac:dyDescent="0.3">
      <c r="A76" s="3" t="s">
        <v>60</v>
      </c>
      <c r="B76" s="17">
        <f>B77</f>
        <v>49575.5</v>
      </c>
      <c r="C76" s="9">
        <f>B76/B93*100</f>
        <v>7.062969711242495</v>
      </c>
      <c r="D76" s="17">
        <f>D77</f>
        <v>51337.7</v>
      </c>
      <c r="E76" s="9">
        <f>D76/D93*100</f>
        <v>5.3854967341488935</v>
      </c>
      <c r="F76" s="17">
        <f>F77</f>
        <v>50663.1</v>
      </c>
      <c r="G76" s="9">
        <f>F76/F93*100</f>
        <v>5.5303554929902177</v>
      </c>
      <c r="H76" s="9">
        <f t="shared" si="8"/>
        <v>2.1938255791671253</v>
      </c>
      <c r="I76" s="10">
        <f t="shared" si="9"/>
        <v>98.685955934917217</v>
      </c>
    </row>
    <row r="77" spans="1:9" ht="15" customHeight="1" x14ac:dyDescent="0.3">
      <c r="A77" s="3" t="s">
        <v>61</v>
      </c>
      <c r="B77" s="29">
        <v>49575.5</v>
      </c>
      <c r="C77" s="9">
        <f>B77/B93*100</f>
        <v>7.062969711242495</v>
      </c>
      <c r="D77" s="17">
        <v>51337.7</v>
      </c>
      <c r="E77" s="9">
        <f>D77/D93*100</f>
        <v>5.3854967341488935</v>
      </c>
      <c r="F77" s="17">
        <v>50663.1</v>
      </c>
      <c r="G77" s="9">
        <f>F77/F93*100</f>
        <v>5.5303554929902177</v>
      </c>
      <c r="H77" s="9">
        <f t="shared" si="8"/>
        <v>2.1938255791671253</v>
      </c>
      <c r="I77" s="10">
        <f t="shared" si="9"/>
        <v>98.685955934917217</v>
      </c>
    </row>
    <row r="78" spans="1:9" ht="15" customHeight="1" x14ac:dyDescent="0.3">
      <c r="A78" s="3" t="s">
        <v>62</v>
      </c>
      <c r="B78" s="17">
        <f>SUM(B79:B82)</f>
        <v>23649</v>
      </c>
      <c r="C78" s="9">
        <f>B78/B93*100</f>
        <v>3.3692483323652564</v>
      </c>
      <c r="D78" s="17">
        <f>SUM(D79:D82)</f>
        <v>28274.3</v>
      </c>
      <c r="E78" s="9">
        <f>D78/D93*100</f>
        <v>2.9660688014918097</v>
      </c>
      <c r="F78" s="17">
        <f>SUM(F79:F82)</f>
        <v>26960.2</v>
      </c>
      <c r="G78" s="9">
        <f>F78/F93*100</f>
        <v>2.9429602642182355</v>
      </c>
      <c r="H78" s="9">
        <f t="shared" si="8"/>
        <v>14.001437692925705</v>
      </c>
      <c r="I78" s="10">
        <f t="shared" si="9"/>
        <v>95.352316414553144</v>
      </c>
    </row>
    <row r="79" spans="1:9" ht="15" customHeight="1" x14ac:dyDescent="0.3">
      <c r="A79" s="3" t="s">
        <v>63</v>
      </c>
      <c r="B79" s="30">
        <v>4288.8</v>
      </c>
      <c r="C79" s="9">
        <f>B79/B93*100</f>
        <v>0.61102085702770159</v>
      </c>
      <c r="D79" s="17">
        <v>4335.2</v>
      </c>
      <c r="E79" s="9">
        <f>D79/D93*100</f>
        <v>0.45477700484989164</v>
      </c>
      <c r="F79" s="17">
        <v>4310.2</v>
      </c>
      <c r="G79" s="9">
        <f>F79/F93*100</f>
        <v>0.47049900708575748</v>
      </c>
      <c r="H79" s="9">
        <f t="shared" si="8"/>
        <v>0.4989740720014737</v>
      </c>
      <c r="I79" s="10">
        <f t="shared" si="9"/>
        <v>99.423325336778007</v>
      </c>
    </row>
    <row r="80" spans="1:9" ht="26.25" customHeight="1" x14ac:dyDescent="0.3">
      <c r="A80" s="3" t="s">
        <v>64</v>
      </c>
      <c r="B80" s="30">
        <v>9226.6</v>
      </c>
      <c r="C80" s="9">
        <f>B80/B93*100</f>
        <v>1.3145040662776979</v>
      </c>
      <c r="D80" s="38">
        <v>12849.8</v>
      </c>
      <c r="E80" s="9">
        <f>D80/D93*100</f>
        <v>1.3479870725503178</v>
      </c>
      <c r="F80" s="43">
        <v>12849.8</v>
      </c>
      <c r="G80" s="9">
        <f>F80/F93*100</f>
        <v>1.4026769387152722</v>
      </c>
      <c r="H80" s="9">
        <f t="shared" si="8"/>
        <v>39.269069863221546</v>
      </c>
      <c r="I80" s="10">
        <f t="shared" si="9"/>
        <v>100</v>
      </c>
    </row>
    <row r="81" spans="1:10" ht="15" customHeight="1" x14ac:dyDescent="0.3">
      <c r="A81" s="3" t="s">
        <v>65</v>
      </c>
      <c r="B81" s="30">
        <v>8813.2999999999993</v>
      </c>
      <c r="C81" s="9">
        <f>B81/B93*100</f>
        <v>1.2556216469040853</v>
      </c>
      <c r="D81" s="38">
        <v>9683.2000000000007</v>
      </c>
      <c r="E81" s="9">
        <f>D81/D93*100</f>
        <v>1.0158001230306495</v>
      </c>
      <c r="F81" s="43">
        <v>9683.2000000000007</v>
      </c>
      <c r="G81" s="9">
        <f>F81/F93*100</f>
        <v>1.0570126642412898</v>
      </c>
      <c r="H81" s="9">
        <f t="shared" si="8"/>
        <v>9.8703096456492148</v>
      </c>
      <c r="I81" s="10">
        <f t="shared" si="9"/>
        <v>100</v>
      </c>
    </row>
    <row r="82" spans="1:10" ht="26.25" customHeight="1" x14ac:dyDescent="0.3">
      <c r="A82" s="3" t="s">
        <v>66</v>
      </c>
      <c r="B82" s="30">
        <v>1320.3</v>
      </c>
      <c r="C82" s="9">
        <f>B82/B93*100</f>
        <v>0.18810176215577182</v>
      </c>
      <c r="D82" s="38">
        <v>1406.1</v>
      </c>
      <c r="E82" s="9">
        <f>D82/D93*100</f>
        <v>0.14750460106095051</v>
      </c>
      <c r="F82" s="43">
        <v>117</v>
      </c>
      <c r="G82" s="9">
        <f>F82/F93*100</f>
        <v>1.2771654175916112E-2</v>
      </c>
      <c r="H82" s="9">
        <f t="shared" si="8"/>
        <v>-91.138377641445132</v>
      </c>
      <c r="I82" s="10">
        <f t="shared" si="9"/>
        <v>8.3208875613398767</v>
      </c>
    </row>
    <row r="83" spans="1:10" ht="26.25" customHeight="1" x14ac:dyDescent="0.3">
      <c r="A83" s="3" t="s">
        <v>67</v>
      </c>
      <c r="B83" s="17">
        <f>SUM(B84:B85)</f>
        <v>8862.5</v>
      </c>
      <c r="C83" s="9">
        <f>B83/B93*100</f>
        <v>1.2626311195224782</v>
      </c>
      <c r="D83" s="17">
        <f>SUM(D84:D85)</f>
        <v>11714.5</v>
      </c>
      <c r="E83" s="9">
        <f>D83/D93*100</f>
        <v>1.2288902987899188</v>
      </c>
      <c r="F83" s="17">
        <f>SUM(F84:F85)</f>
        <v>11714.5</v>
      </c>
      <c r="G83" s="9">
        <f>F83/F93*100</f>
        <v>1.2787482294339256</v>
      </c>
      <c r="H83" s="9">
        <f t="shared" si="8"/>
        <v>32.180535966149506</v>
      </c>
      <c r="I83" s="10">
        <f t="shared" si="9"/>
        <v>100</v>
      </c>
    </row>
    <row r="84" spans="1:10" ht="15" customHeight="1" x14ac:dyDescent="0.3">
      <c r="A84" s="3" t="s">
        <v>68</v>
      </c>
      <c r="B84" s="31">
        <v>460.4</v>
      </c>
      <c r="C84" s="9">
        <f>B84/B93*100</f>
        <v>6.5592707185122584E-2</v>
      </c>
      <c r="D84" s="17">
        <v>875.5</v>
      </c>
      <c r="E84" s="9">
        <f>D84/D93*100</f>
        <v>9.1842883314744453E-2</v>
      </c>
      <c r="F84" s="17">
        <v>875.5</v>
      </c>
      <c r="G84" s="9">
        <f>F84/F93*100</f>
        <v>9.5569087444568851E-2</v>
      </c>
      <c r="H84" s="9">
        <f t="shared" si="8"/>
        <v>90.160729800173783</v>
      </c>
      <c r="I84" s="10">
        <f t="shared" si="9"/>
        <v>100</v>
      </c>
    </row>
    <row r="85" spans="1:10" ht="15" customHeight="1" x14ac:dyDescent="0.3">
      <c r="A85" s="3" t="s">
        <v>69</v>
      </c>
      <c r="B85" s="31">
        <v>8402.1</v>
      </c>
      <c r="C85" s="9">
        <f>B85/B93*100</f>
        <v>1.1970384123373556</v>
      </c>
      <c r="D85" s="39">
        <v>10839</v>
      </c>
      <c r="E85" s="9">
        <f>D85/D93*100</f>
        <v>1.1370474154751744</v>
      </c>
      <c r="F85" s="17">
        <v>10839</v>
      </c>
      <c r="G85" s="9">
        <f>F85/F93*100</f>
        <v>1.1831791419893567</v>
      </c>
      <c r="H85" s="9">
        <f t="shared" si="8"/>
        <v>29.003463419859315</v>
      </c>
      <c r="I85" s="10">
        <f t="shared" si="9"/>
        <v>100</v>
      </c>
    </row>
    <row r="86" spans="1:10" ht="26.25" customHeight="1" x14ac:dyDescent="0.3">
      <c r="A86" s="3" t="s">
        <v>70</v>
      </c>
      <c r="B86" s="17">
        <f>B87</f>
        <v>1150</v>
      </c>
      <c r="C86" s="9">
        <f>B86/B93*100</f>
        <v>0.16383929900714808</v>
      </c>
      <c r="D86" s="17">
        <f>D87</f>
        <v>1420.5</v>
      </c>
      <c r="E86" s="9">
        <f>D86/D93*100</f>
        <v>0.14901520930736095</v>
      </c>
      <c r="F86" s="17">
        <f>F87</f>
        <v>1420.5</v>
      </c>
      <c r="G86" s="9">
        <f>F86/F93*100</f>
        <v>0.15506098082810971</v>
      </c>
      <c r="H86" s="9">
        <f t="shared" si="8"/>
        <v>23.521739130434781</v>
      </c>
      <c r="I86" s="10">
        <f t="shared" si="9"/>
        <v>100</v>
      </c>
    </row>
    <row r="87" spans="1:10" ht="26.25" customHeight="1" x14ac:dyDescent="0.3">
      <c r="A87" s="3" t="s">
        <v>71</v>
      </c>
      <c r="B87" s="32">
        <v>1150</v>
      </c>
      <c r="C87" s="9">
        <f>B87/B93*100</f>
        <v>0.16383929900714808</v>
      </c>
      <c r="D87" s="17">
        <v>1420.5</v>
      </c>
      <c r="E87" s="9">
        <f>D87/D93*100</f>
        <v>0.14901520930736095</v>
      </c>
      <c r="F87" s="17">
        <v>1420.5</v>
      </c>
      <c r="G87" s="9">
        <f>F87/F93*100</f>
        <v>0.15506098082810971</v>
      </c>
      <c r="H87" s="9">
        <f t="shared" si="8"/>
        <v>23.521739130434781</v>
      </c>
      <c r="I87" s="10">
        <f t="shared" si="9"/>
        <v>100</v>
      </c>
    </row>
    <row r="88" spans="1:10" ht="39" customHeight="1" x14ac:dyDescent="0.3">
      <c r="A88" s="3" t="s">
        <v>72</v>
      </c>
      <c r="B88" s="17">
        <f>B89</f>
        <v>90</v>
      </c>
      <c r="C88" s="9">
        <f>B88/B93*100</f>
        <v>1.2822206009255066E-2</v>
      </c>
      <c r="D88" s="17">
        <f>D89</f>
        <v>270</v>
      </c>
      <c r="E88" s="9">
        <f>D88/D93*100</f>
        <v>2.8323904620195319E-2</v>
      </c>
      <c r="F88" s="17">
        <f>F89</f>
        <v>263.60000000000002</v>
      </c>
      <c r="G88" s="9">
        <f>F88/F93*100</f>
        <v>2.8774427698901602E-2</v>
      </c>
      <c r="H88" s="9">
        <f t="shared" si="8"/>
        <v>192.88888888888891</v>
      </c>
      <c r="I88" s="10">
        <f t="shared" si="9"/>
        <v>97.629629629629633</v>
      </c>
    </row>
    <row r="89" spans="1:10" ht="39" customHeight="1" x14ac:dyDescent="0.3">
      <c r="A89" s="3" t="s">
        <v>73</v>
      </c>
      <c r="B89" s="33">
        <v>90</v>
      </c>
      <c r="C89" s="9">
        <f>B89/B93*100</f>
        <v>1.2822206009255066E-2</v>
      </c>
      <c r="D89" s="17">
        <v>270</v>
      </c>
      <c r="E89" s="9">
        <f>D89/D93*100</f>
        <v>2.8323904620195319E-2</v>
      </c>
      <c r="F89" s="17">
        <v>263.60000000000002</v>
      </c>
      <c r="G89" s="9">
        <f>F89/F93*100</f>
        <v>2.8774427698901602E-2</v>
      </c>
      <c r="H89" s="9">
        <f t="shared" si="8"/>
        <v>192.88888888888891</v>
      </c>
      <c r="I89" s="10">
        <f t="shared" si="9"/>
        <v>97.629629629629633</v>
      </c>
    </row>
    <row r="90" spans="1:10" ht="90" customHeight="1" x14ac:dyDescent="0.3">
      <c r="A90" s="3" t="s">
        <v>74</v>
      </c>
      <c r="B90" s="17">
        <f>SUM(B91:B92)</f>
        <v>0</v>
      </c>
      <c r="C90" s="9">
        <f>B90/B93*100</f>
        <v>0</v>
      </c>
      <c r="D90" s="17">
        <f>SUM(D91:D92)</f>
        <v>0</v>
      </c>
      <c r="E90" s="9">
        <f>D90/D93*100</f>
        <v>0</v>
      </c>
      <c r="F90" s="17">
        <f>SUM(F91:F92)</f>
        <v>0</v>
      </c>
      <c r="G90" s="9">
        <f>F90/F93*100</f>
        <v>0</v>
      </c>
      <c r="H90" s="9" t="e">
        <f t="shared" si="8"/>
        <v>#DIV/0!</v>
      </c>
      <c r="I90" s="10" t="e">
        <f t="shared" si="9"/>
        <v>#DIV/0!</v>
      </c>
    </row>
    <row r="91" spans="1:10" ht="70.5" customHeight="1" x14ac:dyDescent="0.3">
      <c r="A91" s="3" t="s">
        <v>75</v>
      </c>
      <c r="B91" s="17">
        <v>0</v>
      </c>
      <c r="C91" s="9"/>
      <c r="D91" s="17">
        <v>0</v>
      </c>
      <c r="E91" s="9"/>
      <c r="F91" s="17">
        <v>0</v>
      </c>
      <c r="G91" s="9"/>
      <c r="H91" s="9"/>
      <c r="I91" s="10"/>
    </row>
    <row r="92" spans="1:10" ht="26.25" customHeight="1" x14ac:dyDescent="0.3">
      <c r="A92" s="3" t="s">
        <v>76</v>
      </c>
      <c r="B92" s="17">
        <v>0</v>
      </c>
      <c r="C92" s="9">
        <f>B92/B93*100</f>
        <v>0</v>
      </c>
      <c r="D92" s="17">
        <v>0</v>
      </c>
      <c r="E92" s="9">
        <f t="shared" ref="E92:G92" si="10">D92/D93*100</f>
        <v>0</v>
      </c>
      <c r="F92" s="17">
        <v>0</v>
      </c>
      <c r="G92" s="9">
        <f t="shared" si="10"/>
        <v>0</v>
      </c>
      <c r="H92" s="9" t="e">
        <f t="shared" si="8"/>
        <v>#DIV/0!</v>
      </c>
      <c r="I92" s="10" t="e">
        <f t="shared" si="9"/>
        <v>#DIV/0!</v>
      </c>
    </row>
    <row r="93" spans="1:10" s="14" customFormat="1" ht="15" customHeight="1" x14ac:dyDescent="0.3">
      <c r="A93" s="12" t="s">
        <v>77</v>
      </c>
      <c r="B93" s="16">
        <f>B45+B54+B56+B60+B65+B69+B76+B78+B83+B86+B88+B90</f>
        <v>701907.3</v>
      </c>
      <c r="C93" s="13">
        <f>C45+C54+C56+C60+C65+C69+C76+C78+C83+C86+C88+C90</f>
        <v>100</v>
      </c>
      <c r="D93" s="16">
        <f>D45+D54+D56+D60+D65+D69+D76+D78+D83+D86+D88+D90</f>
        <v>953258.4</v>
      </c>
      <c r="E93" s="13"/>
      <c r="F93" s="16">
        <f>F45+F54+F56+F60+F65+F69+F76+F78+F83+F86+F88+F90</f>
        <v>916091.19999999984</v>
      </c>
      <c r="G93" s="13"/>
      <c r="H93" s="9">
        <f t="shared" si="8"/>
        <v>30.514556551840911</v>
      </c>
      <c r="I93" s="10">
        <f t="shared" si="9"/>
        <v>96.101036193334338</v>
      </c>
    </row>
    <row r="94" spans="1:10" ht="115.5" customHeight="1" x14ac:dyDescent="0.3">
      <c r="A94" s="3" t="s">
        <v>78</v>
      </c>
      <c r="B94" s="34">
        <v>235880</v>
      </c>
      <c r="C94" s="9">
        <f>B94/B93*100</f>
        <v>33.605577260700947</v>
      </c>
      <c r="D94" s="17">
        <v>235179.2</v>
      </c>
      <c r="E94" s="9">
        <f t="shared" ref="E94:G94" si="11">D94/D93*100</f>
        <v>24.671086035014223</v>
      </c>
      <c r="F94" s="17">
        <v>232748.9</v>
      </c>
      <c r="G94" s="9">
        <f t="shared" si="11"/>
        <v>25.406738979699846</v>
      </c>
      <c r="H94" s="9">
        <f t="shared" si="8"/>
        <v>-1.3274122435136491</v>
      </c>
      <c r="I94" s="10">
        <f t="shared" si="9"/>
        <v>98.966617796131629</v>
      </c>
      <c r="J94" s="18"/>
    </row>
    <row r="95" spans="1:10" ht="51.75" customHeight="1" x14ac:dyDescent="0.3">
      <c r="A95" s="3" t="s">
        <v>79</v>
      </c>
      <c r="B95" s="34">
        <v>98072.5</v>
      </c>
      <c r="C95" s="9">
        <f>B95/B93*100</f>
        <v>13.972286653807418</v>
      </c>
      <c r="D95" s="17">
        <v>151641.70000000001</v>
      </c>
      <c r="E95" s="9">
        <f t="shared" ref="E95:G95" si="12">D95/D93*100</f>
        <v>15.907722397201013</v>
      </c>
      <c r="F95" s="17">
        <v>121299.9</v>
      </c>
      <c r="G95" s="9">
        <f t="shared" si="12"/>
        <v>13.241028840796639</v>
      </c>
      <c r="H95" s="9">
        <f t="shared" si="8"/>
        <v>23.683907313467074</v>
      </c>
      <c r="I95" s="10">
        <f t="shared" si="9"/>
        <v>79.991123813568421</v>
      </c>
    </row>
    <row r="96" spans="1:10" ht="26.25" customHeight="1" x14ac:dyDescent="0.3">
      <c r="A96" s="3" t="s">
        <v>80</v>
      </c>
      <c r="B96" s="34">
        <v>9369.5</v>
      </c>
      <c r="C96" s="9">
        <f>B96/B93*100</f>
        <v>1.3348628800412816</v>
      </c>
      <c r="D96" s="17">
        <v>13232.1</v>
      </c>
      <c r="E96" s="9">
        <f t="shared" ref="E96:G96" si="13">D96/D93*100</f>
        <v>1.3880916234255056</v>
      </c>
      <c r="F96" s="17">
        <v>13006.7</v>
      </c>
      <c r="G96" s="9">
        <f t="shared" si="13"/>
        <v>1.419804054443488</v>
      </c>
      <c r="H96" s="9">
        <f t="shared" si="8"/>
        <v>38.819574150168108</v>
      </c>
      <c r="I96" s="10">
        <f t="shared" si="9"/>
        <v>98.296566682537161</v>
      </c>
    </row>
    <row r="97" spans="1:10" ht="51.75" customHeight="1" x14ac:dyDescent="0.3">
      <c r="A97" s="3" t="s">
        <v>81</v>
      </c>
      <c r="B97" s="34">
        <v>14855.4</v>
      </c>
      <c r="C97" s="9">
        <f>B97/B93*100</f>
        <v>2.1164333238876414</v>
      </c>
      <c r="D97" s="17">
        <v>56675.3</v>
      </c>
      <c r="E97" s="9">
        <f t="shared" ref="E97:G97" si="14">D97/D93*100</f>
        <v>5.9454288574850223</v>
      </c>
      <c r="F97" s="17">
        <v>56514.6</v>
      </c>
      <c r="G97" s="9">
        <f t="shared" si="14"/>
        <v>6.1691019409421255</v>
      </c>
      <c r="H97" s="9">
        <f t="shared" si="8"/>
        <v>280.43135829395374</v>
      </c>
      <c r="I97" s="10">
        <f t="shared" si="9"/>
        <v>99.71645496362612</v>
      </c>
    </row>
    <row r="98" spans="1:10" ht="15" customHeight="1" x14ac:dyDescent="0.3">
      <c r="A98" s="3" t="s">
        <v>82</v>
      </c>
      <c r="B98" s="34">
        <v>0</v>
      </c>
      <c r="C98" s="9">
        <f>B98/B93*100</f>
        <v>0</v>
      </c>
      <c r="D98" s="17">
        <v>0</v>
      </c>
      <c r="E98" s="9">
        <f t="shared" ref="E98:G98" si="15">D98/D93*100</f>
        <v>0</v>
      </c>
      <c r="F98" s="17">
        <v>0</v>
      </c>
      <c r="G98" s="9">
        <f t="shared" si="15"/>
        <v>0</v>
      </c>
      <c r="H98" s="9" t="e">
        <f t="shared" si="8"/>
        <v>#DIV/0!</v>
      </c>
      <c r="I98" s="10" t="e">
        <f t="shared" si="9"/>
        <v>#DIV/0!</v>
      </c>
      <c r="J98" s="18"/>
    </row>
    <row r="99" spans="1:10" ht="51.75" customHeight="1" x14ac:dyDescent="0.3">
      <c r="A99" s="3" t="s">
        <v>83</v>
      </c>
      <c r="B99" s="34">
        <v>340353.3</v>
      </c>
      <c r="C99" s="9">
        <f>B99/B93*100</f>
        <v>48.489779205886585</v>
      </c>
      <c r="D99" s="17">
        <v>414453.7</v>
      </c>
      <c r="E99" s="9">
        <f t="shared" ref="E99:G99" si="16">D99/D93*100</f>
        <v>43.477581734396466</v>
      </c>
      <c r="F99" s="17">
        <v>411729.6</v>
      </c>
      <c r="G99" s="9">
        <f t="shared" si="16"/>
        <v>44.944171497335645</v>
      </c>
      <c r="H99" s="9">
        <f t="shared" si="8"/>
        <v>20.971237828456495</v>
      </c>
      <c r="I99" s="10">
        <f t="shared" si="9"/>
        <v>99.342725134315359</v>
      </c>
    </row>
    <row r="100" spans="1:10" ht="42" customHeight="1" x14ac:dyDescent="0.3">
      <c r="A100" s="3" t="s">
        <v>84</v>
      </c>
      <c r="B100" s="34">
        <v>90</v>
      </c>
      <c r="C100" s="9">
        <f>B100/B93*100</f>
        <v>1.2822206009255066E-2</v>
      </c>
      <c r="D100" s="17">
        <v>270</v>
      </c>
      <c r="E100" s="9">
        <f t="shared" ref="E100:G100" si="17">D100/D93*100</f>
        <v>2.8323904620195319E-2</v>
      </c>
      <c r="F100" s="17">
        <v>263.60000000000002</v>
      </c>
      <c r="G100" s="9">
        <f t="shared" si="17"/>
        <v>2.8774427698901602E-2</v>
      </c>
      <c r="H100" s="9">
        <f t="shared" si="8"/>
        <v>192.88888888888891</v>
      </c>
      <c r="I100" s="10">
        <f t="shared" si="9"/>
        <v>97.629629629629633</v>
      </c>
    </row>
    <row r="101" spans="1:10" ht="15" customHeight="1" x14ac:dyDescent="0.3">
      <c r="A101" s="3" t="s">
        <v>85</v>
      </c>
      <c r="B101" s="17">
        <f>SUM(B102:B106)</f>
        <v>3286.6</v>
      </c>
      <c r="C101" s="9">
        <f>B101/B93*100</f>
        <v>0.46823846966686339</v>
      </c>
      <c r="D101" s="17">
        <f>SUM(D102:D106)</f>
        <v>81806.400000000009</v>
      </c>
      <c r="E101" s="9">
        <f t="shared" ref="E101:G101" si="18">D101/D93*100</f>
        <v>8.5817654478575811</v>
      </c>
      <c r="F101" s="17">
        <f>SUM(F102:F106)</f>
        <v>80527.900000000009</v>
      </c>
      <c r="G101" s="9">
        <f t="shared" si="18"/>
        <v>8.7903802590833777</v>
      </c>
      <c r="H101" s="9">
        <f t="shared" si="8"/>
        <v>2350.1886448000978</v>
      </c>
      <c r="I101" s="10">
        <f t="shared" si="9"/>
        <v>98.437163840481929</v>
      </c>
    </row>
    <row r="102" spans="1:10" ht="77.25" customHeight="1" x14ac:dyDescent="0.3">
      <c r="A102" s="3" t="s">
        <v>86</v>
      </c>
      <c r="B102" s="35">
        <v>1000</v>
      </c>
      <c r="C102" s="9">
        <f>B102/B93*100</f>
        <v>0.14246895565838963</v>
      </c>
      <c r="D102" s="17">
        <v>4619</v>
      </c>
      <c r="E102" s="9">
        <f t="shared" ref="E102:G102" si="19">D102/D93*100</f>
        <v>0.48454857570623033</v>
      </c>
      <c r="F102" s="17">
        <v>4619</v>
      </c>
      <c r="G102" s="9">
        <f t="shared" si="19"/>
        <v>0.50420744135518392</v>
      </c>
      <c r="H102" s="9">
        <f t="shared" si="8"/>
        <v>361.9</v>
      </c>
      <c r="I102" s="10">
        <f t="shared" si="9"/>
        <v>100</v>
      </c>
    </row>
    <row r="103" spans="1:10" ht="15" customHeight="1" x14ac:dyDescent="0.3">
      <c r="A103" s="3" t="s">
        <v>87</v>
      </c>
      <c r="B103" s="35">
        <v>1725.1</v>
      </c>
      <c r="C103" s="9">
        <f>B103/B93*100</f>
        <v>0.24577319540628795</v>
      </c>
      <c r="D103" s="17">
        <v>470.8</v>
      </c>
      <c r="E103" s="9">
        <f>D103/D93*100</f>
        <v>4.938849738958502E-2</v>
      </c>
      <c r="F103" s="17">
        <v>470.8</v>
      </c>
      <c r="G103" s="9">
        <f>F103/F93*100</f>
        <v>5.1392263128387225E-2</v>
      </c>
      <c r="H103" s="9">
        <f t="shared" si="8"/>
        <v>-72.708828473711662</v>
      </c>
      <c r="I103" s="10">
        <f t="shared" si="9"/>
        <v>100</v>
      </c>
    </row>
    <row r="104" spans="1:10" ht="26.25" customHeight="1" x14ac:dyDescent="0.3">
      <c r="A104" s="3" t="s">
        <v>88</v>
      </c>
      <c r="B104" s="35">
        <v>561.5</v>
      </c>
      <c r="C104" s="9">
        <f>B104/B93*100</f>
        <v>7.9996318602185784E-2</v>
      </c>
      <c r="D104" s="17">
        <v>74666.100000000006</v>
      </c>
      <c r="E104" s="9">
        <f>D104/D93*100</f>
        <v>7.8327240546739478</v>
      </c>
      <c r="F104" s="17">
        <v>74622.3</v>
      </c>
      <c r="G104" s="9">
        <f>F104/F93*100</f>
        <v>8.1457282855680759</v>
      </c>
      <c r="H104" s="9">
        <f t="shared" si="8"/>
        <v>13189.813000890474</v>
      </c>
      <c r="I104" s="10">
        <f t="shared" si="9"/>
        <v>99.941338840517986</v>
      </c>
    </row>
    <row r="105" spans="1:10" ht="15" customHeight="1" x14ac:dyDescent="0.3">
      <c r="A105" s="3" t="s">
        <v>89</v>
      </c>
      <c r="B105" s="35">
        <v>0</v>
      </c>
      <c r="C105" s="9">
        <f>B105/B93*100</f>
        <v>0</v>
      </c>
      <c r="D105" s="17">
        <v>1234.7</v>
      </c>
      <c r="E105" s="9">
        <f>D105/D93*100</f>
        <v>0.12952416679464876</v>
      </c>
      <c r="F105" s="17">
        <v>0</v>
      </c>
      <c r="G105" s="9">
        <f>F105/F93*100</f>
        <v>0</v>
      </c>
      <c r="H105" s="9" t="e">
        <f t="shared" si="8"/>
        <v>#DIV/0!</v>
      </c>
      <c r="I105" s="10">
        <f t="shared" si="9"/>
        <v>0</v>
      </c>
    </row>
    <row r="106" spans="1:10" ht="15" customHeight="1" x14ac:dyDescent="0.3">
      <c r="A106" s="3" t="s">
        <v>90</v>
      </c>
      <c r="B106" s="35">
        <v>0</v>
      </c>
      <c r="C106" s="9">
        <f>B106/B93*100</f>
        <v>0</v>
      </c>
      <c r="D106" s="17">
        <v>815.8</v>
      </c>
      <c r="E106" s="9">
        <f>D106/D93*100</f>
        <v>8.558015329316794E-2</v>
      </c>
      <c r="F106" s="17">
        <v>815.8</v>
      </c>
      <c r="G106" s="9">
        <f>F106/F93*100</f>
        <v>8.9052269031729595E-2</v>
      </c>
      <c r="H106" s="9" t="e">
        <f t="shared" si="8"/>
        <v>#DIV/0!</v>
      </c>
      <c r="I106" s="10">
        <f t="shared" si="9"/>
        <v>100</v>
      </c>
    </row>
    <row r="107" spans="1:10" ht="26.25" customHeight="1" x14ac:dyDescent="0.3">
      <c r="A107" s="3" t="s">
        <v>91</v>
      </c>
      <c r="B107" s="17">
        <f>B44-B93</f>
        <v>17823.699999999953</v>
      </c>
      <c r="C107" s="9"/>
      <c r="D107" s="17">
        <f>D44-D93</f>
        <v>-29816.900000000023</v>
      </c>
      <c r="E107" s="9"/>
      <c r="F107" s="17">
        <f>F44-F93</f>
        <v>25625.60000000021</v>
      </c>
      <c r="G107" s="9"/>
      <c r="H107" s="9"/>
      <c r="I107" s="9"/>
    </row>
    <row r="108" spans="1:10" x14ac:dyDescent="0.3">
      <c r="A108" s="48" t="s">
        <v>92</v>
      </c>
      <c r="B108" s="49"/>
      <c r="C108" s="49"/>
      <c r="D108" s="49"/>
      <c r="E108" s="49"/>
      <c r="F108" s="49"/>
      <c r="G108" s="49"/>
      <c r="H108" s="49"/>
      <c r="I108" s="50"/>
    </row>
    <row r="109" spans="1:10" ht="64.5" customHeight="1" x14ac:dyDescent="0.3">
      <c r="A109" s="3" t="s">
        <v>93</v>
      </c>
      <c r="B109" s="8"/>
      <c r="C109" s="8"/>
      <c r="D109" s="8"/>
      <c r="E109" s="8"/>
      <c r="F109" s="8"/>
      <c r="G109" s="8"/>
      <c r="H109" s="8"/>
      <c r="I109" s="8"/>
    </row>
    <row r="110" spans="1:10" ht="39" customHeight="1" x14ac:dyDescent="0.3">
      <c r="A110" s="3" t="s">
        <v>94</v>
      </c>
      <c r="B110" s="21"/>
      <c r="C110" s="8"/>
      <c r="D110" s="8"/>
      <c r="E110" s="8"/>
      <c r="F110" s="8"/>
      <c r="G110" s="8"/>
      <c r="H110" s="8"/>
      <c r="I110" s="8"/>
    </row>
    <row r="111" spans="1:10" ht="39" customHeight="1" x14ac:dyDescent="0.3">
      <c r="A111" s="3" t="s">
        <v>95</v>
      </c>
      <c r="B111" s="21"/>
      <c r="C111" s="8"/>
      <c r="D111" s="8">
        <v>26078</v>
      </c>
      <c r="E111" s="8"/>
      <c r="F111" s="8">
        <v>26078</v>
      </c>
      <c r="G111" s="8"/>
      <c r="H111" s="8"/>
      <c r="I111" s="8"/>
    </row>
    <row r="112" spans="1:10" ht="39" customHeight="1" x14ac:dyDescent="0.3">
      <c r="A112" s="3" t="s">
        <v>96</v>
      </c>
      <c r="B112" s="21"/>
      <c r="C112" s="8"/>
      <c r="D112" s="8"/>
      <c r="E112" s="8"/>
      <c r="F112" s="8"/>
      <c r="G112" s="8"/>
      <c r="H112" s="8"/>
      <c r="I112" s="8"/>
    </row>
    <row r="113" spans="1:9" ht="51.75" customHeight="1" x14ac:dyDescent="0.3">
      <c r="A113" s="3" t="s">
        <v>97</v>
      </c>
      <c r="B113" s="21"/>
      <c r="C113" s="8"/>
      <c r="D113" s="8"/>
      <c r="E113" s="8"/>
      <c r="F113" s="8"/>
      <c r="G113" s="8"/>
      <c r="H113" s="8"/>
      <c r="I113" s="8"/>
    </row>
    <row r="114" spans="1:9" ht="51.75" customHeight="1" x14ac:dyDescent="0.3">
      <c r="A114" s="3" t="s">
        <v>98</v>
      </c>
      <c r="B114" s="21"/>
      <c r="C114" s="8"/>
      <c r="D114" s="8"/>
      <c r="E114" s="8"/>
      <c r="F114" s="8"/>
      <c r="G114" s="8"/>
      <c r="H114" s="8"/>
      <c r="I114" s="8"/>
    </row>
    <row r="115" spans="1:9" ht="39" customHeight="1" x14ac:dyDescent="0.3">
      <c r="A115" s="3" t="s">
        <v>99</v>
      </c>
      <c r="B115" s="21"/>
      <c r="C115" s="8"/>
      <c r="D115" s="8"/>
      <c r="E115" s="8"/>
      <c r="F115" s="8"/>
      <c r="G115" s="8"/>
      <c r="H115" s="8"/>
      <c r="I115" s="8"/>
    </row>
    <row r="116" spans="1:9" ht="39" customHeight="1" x14ac:dyDescent="0.3">
      <c r="A116" s="3" t="s">
        <v>100</v>
      </c>
      <c r="B116" s="36">
        <v>-17823</v>
      </c>
      <c r="C116" s="8"/>
      <c r="D116" s="8">
        <v>3827</v>
      </c>
      <c r="E116" s="8"/>
      <c r="F116" s="8">
        <v>-51703.6</v>
      </c>
      <c r="G116" s="8"/>
      <c r="H116" s="8"/>
      <c r="I116" s="8"/>
    </row>
    <row r="117" spans="1:9" ht="39" customHeight="1" x14ac:dyDescent="0.3">
      <c r="A117" s="3" t="s">
        <v>101</v>
      </c>
      <c r="B117" s="22">
        <f t="shared" ref="B117" si="20">SUM(B109:B116)</f>
        <v>-17823</v>
      </c>
      <c r="C117" s="7"/>
      <c r="D117" s="7">
        <f t="shared" ref="D117:F117" si="21">SUM(D109:D116)</f>
        <v>29905</v>
      </c>
      <c r="E117" s="7"/>
      <c r="F117" s="7">
        <f t="shared" si="21"/>
        <v>-25625.599999999999</v>
      </c>
      <c r="G117" s="8"/>
      <c r="H117" s="8"/>
      <c r="I117" s="8"/>
    </row>
    <row r="118" spans="1:9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/>
      <c r="B119" s="1"/>
      <c r="C119" s="1"/>
      <c r="D119" s="6"/>
      <c r="E119" s="1"/>
      <c r="F119" s="1"/>
      <c r="G119" s="1"/>
      <c r="H119" s="1"/>
      <c r="I119" s="1"/>
    </row>
  </sheetData>
  <autoFilter ref="A6:I117" xr:uid="{00000000-0009-0000-0000-000000000000}"/>
  <mergeCells count="3">
    <mergeCell ref="A2:I2"/>
    <mergeCell ref="A7:I7"/>
    <mergeCell ref="A108:I108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2026-01-21T05:48:06Z</dcterms:modified>
</cp:coreProperties>
</file>