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консолидация 2025\"/>
    </mc:Choice>
  </mc:AlternateContent>
  <xr:revisionPtr revIDLastSave="0" documentId="13_ncr:1_{CFA56C69-18F1-48B2-8AE2-6B6AC3A3D6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Информация!$A$6:$I$115</definedName>
  </definedNames>
  <calcPr calcId="191029"/>
</workbook>
</file>

<file path=xl/calcChain.xml><?xml version="1.0" encoding="utf-8"?>
<calcChain xmlns="http://schemas.openxmlformats.org/spreadsheetml/2006/main">
  <c r="B99" i="1" l="1"/>
  <c r="B88" i="1"/>
  <c r="B86" i="1"/>
  <c r="B84" i="1"/>
  <c r="B81" i="1"/>
  <c r="B76" i="1"/>
  <c r="B74" i="1"/>
  <c r="B67" i="1"/>
  <c r="B63" i="1"/>
  <c r="B59" i="1"/>
  <c r="B56" i="1"/>
  <c r="B54" i="1"/>
  <c r="B45" i="1"/>
  <c r="F8" i="1"/>
  <c r="H28" i="1"/>
  <c r="H27" i="1"/>
  <c r="I28" i="1"/>
  <c r="F26" i="1"/>
  <c r="H26" i="1" s="1"/>
  <c r="D26" i="1"/>
  <c r="B26" i="1"/>
  <c r="I14" i="1"/>
  <c r="H14" i="1"/>
  <c r="B115" i="1"/>
  <c r="B35" i="1"/>
  <c r="B34" i="1" s="1"/>
  <c r="B33" i="1" s="1"/>
  <c r="B20" i="1"/>
  <c r="B15" i="1"/>
  <c r="B12" i="1"/>
  <c r="B11" i="1" s="1"/>
  <c r="B9" i="1"/>
  <c r="F9" i="1"/>
  <c r="F12" i="1"/>
  <c r="F11" i="1" s="1"/>
  <c r="F15" i="1"/>
  <c r="F20" i="1"/>
  <c r="F35" i="1"/>
  <c r="F34" i="1" s="1"/>
  <c r="F33" i="1" s="1"/>
  <c r="B8" i="1" l="1"/>
  <c r="B44" i="1" s="1"/>
  <c r="F44" i="1"/>
  <c r="D115" i="1" l="1"/>
  <c r="C11" i="1"/>
  <c r="I43" i="1"/>
  <c r="H43" i="1"/>
  <c r="I39" i="1"/>
  <c r="H39" i="1"/>
  <c r="I38" i="1"/>
  <c r="I36" i="1"/>
  <c r="H36" i="1"/>
  <c r="D35" i="1"/>
  <c r="D34" i="1"/>
  <c r="D33" i="1" s="1"/>
  <c r="I32" i="1"/>
  <c r="H32" i="1"/>
  <c r="I31" i="1"/>
  <c r="H31" i="1"/>
  <c r="I30" i="1"/>
  <c r="H30" i="1"/>
  <c r="I29" i="1"/>
  <c r="H29" i="1"/>
  <c r="I27" i="1"/>
  <c r="I25" i="1"/>
  <c r="H25" i="1"/>
  <c r="I23" i="1"/>
  <c r="H23" i="1"/>
  <c r="D20" i="1"/>
  <c r="I19" i="1"/>
  <c r="H19" i="1"/>
  <c r="I18" i="1"/>
  <c r="H17" i="1"/>
  <c r="I16" i="1"/>
  <c r="H16" i="1"/>
  <c r="D15" i="1"/>
  <c r="I13" i="1"/>
  <c r="H13" i="1"/>
  <c r="D12" i="1"/>
  <c r="D11" i="1" s="1"/>
  <c r="I10" i="1"/>
  <c r="H10" i="1"/>
  <c r="D9" i="1"/>
  <c r="D8" i="1" l="1"/>
  <c r="I34" i="1"/>
  <c r="I12" i="1"/>
  <c r="H15" i="1"/>
  <c r="I15" i="1"/>
  <c r="H9" i="1"/>
  <c r="I9" i="1"/>
  <c r="I11" i="1"/>
  <c r="H33" i="1"/>
  <c r="H34" i="1"/>
  <c r="H35" i="1"/>
  <c r="H11" i="1"/>
  <c r="H12" i="1"/>
  <c r="I33" i="1"/>
  <c r="I35" i="1"/>
  <c r="I26" i="1"/>
  <c r="D56" i="1"/>
  <c r="I57" i="1"/>
  <c r="H57" i="1"/>
  <c r="C26" i="1" l="1"/>
  <c r="C33" i="1"/>
  <c r="C8" i="1"/>
  <c r="G8" i="1"/>
  <c r="C41" i="1"/>
  <c r="C37" i="1"/>
  <c r="C32" i="1"/>
  <c r="C27" i="1"/>
  <c r="C22" i="1"/>
  <c r="C18" i="1"/>
  <c r="C13" i="1"/>
  <c r="C40" i="1"/>
  <c r="C36" i="1"/>
  <c r="C31" i="1"/>
  <c r="C25" i="1"/>
  <c r="C21" i="1"/>
  <c r="C17" i="1"/>
  <c r="C12" i="1"/>
  <c r="C43" i="1"/>
  <c r="C39" i="1"/>
  <c r="C35" i="1"/>
  <c r="C30" i="1"/>
  <c r="C24" i="1"/>
  <c r="C20" i="1"/>
  <c r="C16" i="1"/>
  <c r="C10" i="1"/>
  <c r="C42" i="1"/>
  <c r="C38" i="1"/>
  <c r="C34" i="1"/>
  <c r="C29" i="1"/>
  <c r="C23" i="1"/>
  <c r="C19" i="1"/>
  <c r="C15" i="1"/>
  <c r="C9" i="1"/>
  <c r="D44" i="1"/>
  <c r="I8" i="1"/>
  <c r="I44" i="1" s="1"/>
  <c r="F88" i="1"/>
  <c r="D88" i="1"/>
  <c r="H51" i="1"/>
  <c r="I51" i="1"/>
  <c r="I48" i="1"/>
  <c r="H48" i="1"/>
  <c r="F99" i="1"/>
  <c r="H46" i="1"/>
  <c r="H49" i="1"/>
  <c r="H52" i="1"/>
  <c r="H55" i="1"/>
  <c r="D99" i="1"/>
  <c r="I46" i="1"/>
  <c r="I47" i="1"/>
  <c r="I49" i="1"/>
  <c r="I50" i="1"/>
  <c r="I52" i="1"/>
  <c r="I53" i="1"/>
  <c r="I55" i="1"/>
  <c r="I60" i="1"/>
  <c r="I61" i="1"/>
  <c r="I62" i="1"/>
  <c r="I64" i="1"/>
  <c r="I65" i="1"/>
  <c r="I66" i="1"/>
  <c r="I68" i="1"/>
  <c r="I69" i="1"/>
  <c r="I70" i="1"/>
  <c r="I71" i="1"/>
  <c r="I72" i="1"/>
  <c r="I73" i="1"/>
  <c r="I75" i="1"/>
  <c r="I77" i="1"/>
  <c r="I78" i="1"/>
  <c r="I79" i="1"/>
  <c r="I80" i="1"/>
  <c r="I82" i="1"/>
  <c r="I83" i="1"/>
  <c r="I85" i="1"/>
  <c r="I87" i="1"/>
  <c r="I90" i="1"/>
  <c r="I92" i="1"/>
  <c r="I93" i="1"/>
  <c r="I94" i="1"/>
  <c r="I95" i="1"/>
  <c r="I96" i="1"/>
  <c r="I97" i="1"/>
  <c r="I98" i="1"/>
  <c r="I100" i="1"/>
  <c r="I101" i="1"/>
  <c r="I102" i="1"/>
  <c r="I103" i="1"/>
  <c r="I104" i="1"/>
  <c r="H60" i="1"/>
  <c r="H61" i="1"/>
  <c r="H62" i="1"/>
  <c r="H64" i="1"/>
  <c r="H65" i="1"/>
  <c r="H66" i="1"/>
  <c r="H68" i="1"/>
  <c r="H69" i="1"/>
  <c r="H70" i="1"/>
  <c r="H71" i="1"/>
  <c r="H72" i="1"/>
  <c r="H73" i="1"/>
  <c r="H75" i="1"/>
  <c r="H77" i="1"/>
  <c r="H78" i="1"/>
  <c r="H79" i="1"/>
  <c r="H80" i="1"/>
  <c r="H82" i="1"/>
  <c r="H83" i="1"/>
  <c r="H85" i="1"/>
  <c r="H87" i="1"/>
  <c r="H90" i="1"/>
  <c r="H92" i="1"/>
  <c r="H93" i="1"/>
  <c r="H94" i="1"/>
  <c r="H95" i="1"/>
  <c r="H96" i="1"/>
  <c r="H97" i="1"/>
  <c r="H98" i="1"/>
  <c r="H100" i="1"/>
  <c r="H101" i="1"/>
  <c r="H102" i="1"/>
  <c r="H103" i="1"/>
  <c r="H104" i="1"/>
  <c r="H53" i="1"/>
  <c r="H50" i="1"/>
  <c r="H47" i="1"/>
  <c r="F86" i="1"/>
  <c r="D86" i="1"/>
  <c r="F84" i="1"/>
  <c r="D84" i="1"/>
  <c r="F81" i="1"/>
  <c r="D81" i="1"/>
  <c r="F76" i="1"/>
  <c r="D76" i="1"/>
  <c r="F74" i="1"/>
  <c r="D74" i="1"/>
  <c r="F67" i="1"/>
  <c r="D67" i="1"/>
  <c r="F63" i="1"/>
  <c r="D63" i="1"/>
  <c r="F59" i="1"/>
  <c r="F56" i="1" s="1"/>
  <c r="D59" i="1"/>
  <c r="F54" i="1"/>
  <c r="F45" i="1"/>
  <c r="D54" i="1"/>
  <c r="D45" i="1"/>
  <c r="H58" i="1" l="1"/>
  <c r="I58" i="1"/>
  <c r="E14" i="1"/>
  <c r="E28" i="1"/>
  <c r="C14" i="1"/>
  <c r="C28" i="1"/>
  <c r="G28" i="1"/>
  <c r="G14" i="1"/>
  <c r="H8" i="1"/>
  <c r="H44" i="1" s="1"/>
  <c r="C44" i="1"/>
  <c r="G42" i="1"/>
  <c r="G40" i="1"/>
  <c r="G38" i="1"/>
  <c r="G36" i="1"/>
  <c r="G34" i="1"/>
  <c r="G32" i="1"/>
  <c r="G30" i="1"/>
  <c r="G27" i="1"/>
  <c r="G25" i="1"/>
  <c r="G23" i="1"/>
  <c r="G21" i="1"/>
  <c r="G19" i="1"/>
  <c r="G17" i="1"/>
  <c r="G15" i="1"/>
  <c r="G12" i="1"/>
  <c r="G10" i="1"/>
  <c r="G43" i="1"/>
  <c r="G41" i="1"/>
  <c r="G39" i="1"/>
  <c r="G37" i="1"/>
  <c r="G35" i="1"/>
  <c r="G33" i="1"/>
  <c r="G44" i="1" s="1"/>
  <c r="G31" i="1"/>
  <c r="G29" i="1"/>
  <c r="G26" i="1"/>
  <c r="G24" i="1"/>
  <c r="G22" i="1"/>
  <c r="G20" i="1"/>
  <c r="G18" i="1"/>
  <c r="G16" i="1"/>
  <c r="G13" i="1"/>
  <c r="G11" i="1"/>
  <c r="G9" i="1"/>
  <c r="E42" i="1"/>
  <c r="E40" i="1"/>
  <c r="E38" i="1"/>
  <c r="E36" i="1"/>
  <c r="E34" i="1"/>
  <c r="E32" i="1"/>
  <c r="E30" i="1"/>
  <c r="E27" i="1"/>
  <c r="E25" i="1"/>
  <c r="E23" i="1"/>
  <c r="E21" i="1"/>
  <c r="E19" i="1"/>
  <c r="E17" i="1"/>
  <c r="E15" i="1"/>
  <c r="E12" i="1"/>
  <c r="E10" i="1"/>
  <c r="E43" i="1"/>
  <c r="E41" i="1"/>
  <c r="E39" i="1"/>
  <c r="E37" i="1"/>
  <c r="E35" i="1"/>
  <c r="E33" i="1"/>
  <c r="E31" i="1"/>
  <c r="E29" i="1"/>
  <c r="E26" i="1"/>
  <c r="E24" i="1"/>
  <c r="E22" i="1"/>
  <c r="E20" i="1"/>
  <c r="E18" i="1"/>
  <c r="E16" i="1"/>
  <c r="E13" i="1"/>
  <c r="E11" i="1"/>
  <c r="E9" i="1"/>
  <c r="E8" i="1"/>
  <c r="I56" i="1"/>
  <c r="I67" i="1"/>
  <c r="I76" i="1"/>
  <c r="I63" i="1"/>
  <c r="I81" i="1"/>
  <c r="I86" i="1"/>
  <c r="I74" i="1"/>
  <c r="I59" i="1"/>
  <c r="I84" i="1"/>
  <c r="I54" i="1"/>
  <c r="I99" i="1"/>
  <c r="I45" i="1"/>
  <c r="H99" i="1"/>
  <c r="H88" i="1"/>
  <c r="H86" i="1"/>
  <c r="H84" i="1"/>
  <c r="H81" i="1"/>
  <c r="H76" i="1"/>
  <c r="H74" i="1"/>
  <c r="H67" i="1"/>
  <c r="H63" i="1"/>
  <c r="H59" i="1"/>
  <c r="H56" i="1"/>
  <c r="H54" i="1"/>
  <c r="H45" i="1"/>
  <c r="F91" i="1"/>
  <c r="E44" i="1" l="1"/>
  <c r="G48" i="1"/>
  <c r="G57" i="1"/>
  <c r="G84" i="1"/>
  <c r="G67" i="1"/>
  <c r="G47" i="1"/>
  <c r="G82" i="1"/>
  <c r="G88" i="1"/>
  <c r="G79" i="1"/>
  <c r="G87" i="1"/>
  <c r="G78" i="1"/>
  <c r="G46" i="1"/>
  <c r="G63" i="1"/>
  <c r="G61" i="1"/>
  <c r="G90" i="1"/>
  <c r="G83" i="1"/>
  <c r="G71" i="1"/>
  <c r="G54" i="1"/>
  <c r="F105" i="1"/>
  <c r="F115" i="1" s="1"/>
  <c r="G86" i="1"/>
  <c r="G80" i="1"/>
  <c r="G69" i="1"/>
  <c r="G59" i="1"/>
  <c r="G85" i="1"/>
  <c r="G81" i="1"/>
  <c r="G73" i="1"/>
  <c r="G65" i="1"/>
  <c r="G56" i="1"/>
  <c r="G52" i="1"/>
  <c r="G49" i="1"/>
  <c r="B91" i="1"/>
  <c r="C57" i="1" s="1"/>
  <c r="G45" i="1"/>
  <c r="G74" i="1"/>
  <c r="G72" i="1"/>
  <c r="G70" i="1"/>
  <c r="G68" i="1"/>
  <c r="G66" i="1"/>
  <c r="G64" i="1"/>
  <c r="G62" i="1"/>
  <c r="G60" i="1"/>
  <c r="G58" i="1"/>
  <c r="G55" i="1"/>
  <c r="G53" i="1"/>
  <c r="G50" i="1"/>
  <c r="C48" i="1" l="1"/>
  <c r="H91" i="1"/>
  <c r="C104" i="1"/>
  <c r="C93" i="1"/>
  <c r="C60" i="1"/>
  <c r="C92" i="1"/>
  <c r="C94" i="1"/>
  <c r="C45" i="1"/>
  <c r="C61" i="1"/>
  <c r="C58" i="1"/>
  <c r="C76" i="1"/>
  <c r="C54" i="1"/>
  <c r="C67" i="1"/>
  <c r="C79" i="1"/>
  <c r="C80" i="1"/>
  <c r="C97" i="1"/>
  <c r="C64" i="1"/>
  <c r="C87" i="1"/>
  <c r="C102" i="1"/>
  <c r="C53" i="1"/>
  <c r="C71" i="1"/>
  <c r="C95" i="1"/>
  <c r="C46" i="1"/>
  <c r="C49" i="1"/>
  <c r="C73" i="1"/>
  <c r="C96" i="1"/>
  <c r="C47" i="1"/>
  <c r="C63" i="1"/>
  <c r="C85" i="1"/>
  <c r="C59" i="1"/>
  <c r="C88" i="1"/>
  <c r="C72" i="1"/>
  <c r="C55" i="1"/>
  <c r="C75" i="1"/>
  <c r="C77" i="1"/>
  <c r="C100" i="1"/>
  <c r="C65" i="1"/>
  <c r="C56" i="1"/>
  <c r="C78" i="1"/>
  <c r="C101" i="1"/>
  <c r="C66" i="1"/>
  <c r="C69" i="1"/>
  <c r="C90" i="1"/>
  <c r="C81" i="1"/>
  <c r="C84" i="1"/>
  <c r="C68" i="1"/>
  <c r="C50" i="1"/>
  <c r="C99" i="1"/>
  <c r="C82" i="1"/>
  <c r="B105" i="1"/>
  <c r="C86" i="1"/>
  <c r="C62" i="1"/>
  <c r="C83" i="1"/>
  <c r="C70" i="1"/>
  <c r="C52" i="1"/>
  <c r="C74" i="1"/>
  <c r="C98" i="1"/>
  <c r="C103" i="1"/>
  <c r="C91" i="1" l="1"/>
  <c r="G96" i="1"/>
  <c r="G93" i="1"/>
  <c r="G94" i="1"/>
  <c r="G99" i="1"/>
  <c r="G100" i="1"/>
  <c r="G97" i="1"/>
  <c r="G98" i="1"/>
  <c r="G76" i="1"/>
  <c r="G103" i="1"/>
  <c r="G104" i="1"/>
  <c r="G101" i="1"/>
  <c r="G102" i="1"/>
  <c r="G95" i="1"/>
  <c r="G92" i="1"/>
  <c r="G75" i="1"/>
  <c r="G77" i="1"/>
  <c r="I88" i="1"/>
  <c r="D91" i="1"/>
  <c r="E88" i="1" l="1"/>
  <c r="E57" i="1"/>
  <c r="E46" i="1"/>
  <c r="E67" i="1"/>
  <c r="E72" i="1"/>
  <c r="E66" i="1"/>
  <c r="E74" i="1"/>
  <c r="E49" i="1"/>
  <c r="E63" i="1"/>
  <c r="E60" i="1"/>
  <c r="E93" i="1"/>
  <c r="E86" i="1"/>
  <c r="E84" i="1"/>
  <c r="E48" i="1"/>
  <c r="D105" i="1"/>
  <c r="E73" i="1"/>
  <c r="E59" i="1"/>
  <c r="E68" i="1"/>
  <c r="E70" i="1"/>
  <c r="E104" i="1"/>
  <c r="E64" i="1"/>
  <c r="E97" i="1"/>
  <c r="E71" i="1"/>
  <c r="E96" i="1"/>
  <c r="E75" i="1"/>
  <c r="E92" i="1"/>
  <c r="E102" i="1"/>
  <c r="E78" i="1"/>
  <c r="E81" i="1"/>
  <c r="E99" i="1"/>
  <c r="E90" i="1"/>
  <c r="E85" i="1"/>
  <c r="E47" i="1"/>
  <c r="E50" i="1"/>
  <c r="E80" i="1"/>
  <c r="E95" i="1"/>
  <c r="E61" i="1"/>
  <c r="E62" i="1"/>
  <c r="E53" i="1"/>
  <c r="E76" i="1"/>
  <c r="E52" i="1"/>
  <c r="E56" i="1"/>
  <c r="E45" i="1"/>
  <c r="E79" i="1"/>
  <c r="E94" i="1"/>
  <c r="E77" i="1"/>
  <c r="E69" i="1"/>
  <c r="E65" i="1"/>
  <c r="I91" i="1"/>
  <c r="E55" i="1"/>
  <c r="E101" i="1"/>
  <c r="E103" i="1"/>
  <c r="E82" i="1"/>
  <c r="E87" i="1"/>
  <c r="E98" i="1"/>
  <c r="E100" i="1"/>
  <c r="E83" i="1"/>
  <c r="E58" i="1"/>
  <c r="E54" i="1"/>
</calcChain>
</file>

<file path=xl/sharedStrings.xml><?xml version="1.0" encoding="utf-8"?>
<sst xmlns="http://schemas.openxmlformats.org/spreadsheetml/2006/main" count="122" uniqueCount="120">
  <si>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</si>
  <si>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</si>
  <si>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</si>
  <si>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</si>
  <si>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</si>
  <si>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</si>
  <si>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</si>
  <si>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</si>
  <si>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</si>
  <si>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</si>
  <si>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</si>
  <si>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</si>
  <si>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</si>
  <si>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</si>
  <si>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</si>
  <si>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</si>
  <si>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</si>
  <si>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</si>
  <si>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</si>
  <si>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</si>
  <si>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</si>
  <si>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</si>
  <si>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</si>
  <si>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</si>
  <si>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</si>
  <si>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</si>
  <si>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</si>
  <si>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</si>
  <si>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</si>
  <si>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</si>
  <si>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</si>
  <si>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</si>
  <si>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</si>
  <si>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</si>
  <si>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</si>
  <si>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</si>
  <si>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</si>
  <si>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</si>
  <si>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</si>
  <si>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</si>
  <si>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</si>
  <si>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</si>
  <si>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</si>
  <si>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</si>
  <si>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</si>
  <si>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</si>
  <si>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</si>
  <si>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</si>
  <si>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</si>
  <si>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</si>
  <si>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</si>
  <si>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</si>
  <si>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</si>
  <si>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</si>
  <si>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</si>
  <si>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</si>
  <si>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</si>
  <si>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</si>
  <si>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</si>
  <si>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</si>
  <si>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</si>
  <si>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</si>
  <si>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</si>
  <si>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</si>
  <si>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</si>
  <si>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</si>
  <si>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</si>
  <si>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</si>
  <si>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</si>
  <si>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</si>
  <si>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</si>
  <si>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</si>
  <si>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</si>
  <si>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</si>
  <si>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</si>
  <si>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</si>
  <si>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</si>
  <si>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</si>
  <si>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</si>
  <si>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</si>
  <si>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</si>
  <si>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</si>
  <si>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</si>
  <si>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</si>
  <si>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</si>
  <si>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</si>
  <si>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</si>
  <si>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</si>
  <si>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</si>
  <si>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</si>
  <si>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</si>
  <si>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</si>
  <si>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</si>
  <si>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</si>
  <si>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</si>
  <si>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</si>
  <si>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</si>
  <si>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</si>
  <si>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</si>
  <si>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</si>
  <si>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</si>
  <si>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</si>
  <si>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</si>
  <si>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</si>
  <si>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</si>
  <si>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</si>
  <si>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</si>
  <si>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</si>
  <si>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</si>
  <si>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</si>
  <si>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</si>
  <si>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</si>
  <si>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</si>
  <si>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</si>
  <si>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январь-февраль  2025 года</t>
  </si>
  <si>
    <t>Факт на 01.03 .2024 (отчетный) год</t>
  </si>
  <si>
    <t>План на 2025 год по состоянию на 01.03.2025 (текущий) год</t>
  </si>
  <si>
    <t>Факт на 01.03.2025 (текущий) год</t>
  </si>
  <si>
    <t>ТУРИСТИЧЕСКИЙ НАЛОГ</t>
  </si>
  <si>
    <t>Плата за использование лесов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</si>
</sst>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topLeftCell="A100" workbookViewId="0">
      <selection activeCell="C92" sqref="C92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1" t="s">
        <v>114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115</v>
      </c>
      <c r="C5" s="11" t="s">
        <v>2</v>
      </c>
      <c r="D5" s="2" t="s">
        <v>116</v>
      </c>
      <c r="E5" s="2" t="s">
        <v>2</v>
      </c>
      <c r="F5" s="2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 x14ac:dyDescent="0.25">
      <c r="A8" s="3" t="s">
        <v>8</v>
      </c>
      <c r="B8" s="15">
        <f t="shared" ref="B8" si="0">B9+B11+B15+B20+B23+B24+B25+B26+B29+B30+B31+B32</f>
        <v>33504</v>
      </c>
      <c r="C8" s="15">
        <f>B8/B44*100</f>
        <v>39.959448983242893</v>
      </c>
      <c r="D8" s="15">
        <f>D9+D11+D15+D20+D23+D24+D25+D26+D29+D30+D31+D32+D14</f>
        <v>268775</v>
      </c>
      <c r="E8" s="15">
        <f>D8/D44*100</f>
        <v>40.531085016127989</v>
      </c>
      <c r="F8" s="15">
        <f>F9+F11+F15+F20+F23+F24+F25+F26+F29+F30+F31+F32+F14</f>
        <v>34915</v>
      </c>
      <c r="G8" s="10">
        <f>F8/F44*100</f>
        <v>39.322236237498878</v>
      </c>
      <c r="H8" s="10">
        <f>F8/B8*100-100</f>
        <v>4.2114374403056303</v>
      </c>
      <c r="I8" s="10">
        <f>F8/D8*100</f>
        <v>12.99041949586085</v>
      </c>
    </row>
    <row r="9" spans="1:9" ht="26.25" customHeight="1" x14ac:dyDescent="0.25">
      <c r="A9" s="3" t="s">
        <v>9</v>
      </c>
      <c r="B9" s="15">
        <f>B10</f>
        <v>21059</v>
      </c>
      <c r="C9" s="15">
        <f>B9/B44*100</f>
        <v>25.116584173176694</v>
      </c>
      <c r="D9" s="15">
        <f>D10</f>
        <v>172805</v>
      </c>
      <c r="E9" s="15">
        <f>D9/D44*100</f>
        <v>26.058875067294192</v>
      </c>
      <c r="F9" s="15">
        <f>F10</f>
        <v>19551</v>
      </c>
      <c r="G9" s="10">
        <f>F9/F44*100</f>
        <v>22.018875574376072</v>
      </c>
      <c r="H9" s="10">
        <f t="shared" ref="H9:H43" si="1">F9/B9*100-100</f>
        <v>-7.1608338477610545</v>
      </c>
      <c r="I9" s="10">
        <f t="shared" ref="I9:I43" si="2">F9/D9*100</f>
        <v>11.31390874106652</v>
      </c>
    </row>
    <row r="10" spans="1:9" ht="28.5" customHeight="1" x14ac:dyDescent="0.25">
      <c r="A10" s="3" t="s">
        <v>10</v>
      </c>
      <c r="B10" s="15">
        <v>21059</v>
      </c>
      <c r="C10" s="15">
        <f>B10/B44*100</f>
        <v>25.116584173176694</v>
      </c>
      <c r="D10" s="15">
        <v>172805</v>
      </c>
      <c r="E10" s="15">
        <f>D10/D44*100</f>
        <v>26.058875067294192</v>
      </c>
      <c r="F10" s="15">
        <v>19551</v>
      </c>
      <c r="G10" s="10">
        <f>F10/F44*100</f>
        <v>22.018875574376072</v>
      </c>
      <c r="H10" s="10">
        <f t="shared" si="1"/>
        <v>-7.1608338477610545</v>
      </c>
      <c r="I10" s="10">
        <f t="shared" si="2"/>
        <v>11.31390874106652</v>
      </c>
    </row>
    <row r="11" spans="1:9" ht="64.5" customHeight="1" x14ac:dyDescent="0.25">
      <c r="A11" s="3" t="s">
        <v>11</v>
      </c>
      <c r="B11" s="15">
        <f>B12</f>
        <v>4867</v>
      </c>
      <c r="C11" s="15" t="e">
        <f>B11/B2*100</f>
        <v>#DIV/0!</v>
      </c>
      <c r="D11" s="15">
        <f>D12</f>
        <v>32233</v>
      </c>
      <c r="E11" s="15">
        <f>D11/D44*100</f>
        <v>4.8607142157003196</v>
      </c>
      <c r="F11" s="15">
        <f>F12</f>
        <v>3119</v>
      </c>
      <c r="G11" s="10">
        <f>F11/F44*100</f>
        <v>3.5127038471934409</v>
      </c>
      <c r="H11" s="10">
        <f t="shared" si="1"/>
        <v>-35.915348263817549</v>
      </c>
      <c r="I11" s="10">
        <f t="shared" si="2"/>
        <v>9.6764185772345108</v>
      </c>
    </row>
    <row r="12" spans="1:9" ht="32.25" customHeight="1" x14ac:dyDescent="0.25">
      <c r="A12" s="3" t="s">
        <v>12</v>
      </c>
      <c r="B12" s="15">
        <f>B13</f>
        <v>4867</v>
      </c>
      <c r="C12" s="15">
        <f>B12/B44*100</f>
        <v>5.8047587810841437</v>
      </c>
      <c r="D12" s="15">
        <f>D13</f>
        <v>32233</v>
      </c>
      <c r="E12" s="15">
        <f>D12/D44*100</f>
        <v>4.8607142157003196</v>
      </c>
      <c r="F12" s="15">
        <f>F13</f>
        <v>3119</v>
      </c>
      <c r="G12" s="10">
        <f>F12/F44*100</f>
        <v>3.5127038471934409</v>
      </c>
      <c r="H12" s="10">
        <f t="shared" si="1"/>
        <v>-35.915348263817549</v>
      </c>
      <c r="I12" s="10">
        <f t="shared" si="2"/>
        <v>9.6764185772345108</v>
      </c>
    </row>
    <row r="13" spans="1:9" ht="26.25" customHeight="1" x14ac:dyDescent="0.25">
      <c r="A13" s="3" t="s">
        <v>13</v>
      </c>
      <c r="B13" s="15">
        <v>4867</v>
      </c>
      <c r="C13" s="15">
        <f>B13/B44*100</f>
        <v>5.8047587810841437</v>
      </c>
      <c r="D13" s="15">
        <v>32233</v>
      </c>
      <c r="E13" s="15">
        <f>D13/D44*100</f>
        <v>4.8607142157003196</v>
      </c>
      <c r="F13" s="15">
        <v>3119</v>
      </c>
      <c r="G13" s="10">
        <f>F13/F44*100</f>
        <v>3.5127038471934409</v>
      </c>
      <c r="H13" s="10">
        <f t="shared" si="1"/>
        <v>-35.915348263817549</v>
      </c>
      <c r="I13" s="10">
        <f t="shared" si="2"/>
        <v>9.6764185772345108</v>
      </c>
    </row>
    <row r="14" spans="1:9" ht="26.25" customHeight="1" x14ac:dyDescent="0.25">
      <c r="A14" s="3" t="s">
        <v>118</v>
      </c>
      <c r="B14" s="15"/>
      <c r="C14" s="15">
        <f>B14/B45*100</f>
        <v>0</v>
      </c>
      <c r="D14" s="15">
        <v>360</v>
      </c>
      <c r="E14" s="15">
        <f>D14/D45*100</f>
        <v>0.34374761286379957</v>
      </c>
      <c r="F14" s="15">
        <v>0</v>
      </c>
      <c r="G14" s="10">
        <f>F14/F45*100</f>
        <v>0</v>
      </c>
      <c r="H14" s="10" t="e">
        <f t="shared" si="1"/>
        <v>#DIV/0!</v>
      </c>
      <c r="I14" s="10">
        <f t="shared" si="2"/>
        <v>0</v>
      </c>
    </row>
    <row r="15" spans="1:9" ht="26.25" customHeight="1" x14ac:dyDescent="0.25">
      <c r="A15" s="3" t="s">
        <v>14</v>
      </c>
      <c r="B15" s="15">
        <f>B16+B17+B18+B19</f>
        <v>444</v>
      </c>
      <c r="C15" s="15">
        <f>B15/B44*100</f>
        <v>0.52954857176933634</v>
      </c>
      <c r="D15" s="15">
        <f>D16+D17+D18+D19</f>
        <v>3938</v>
      </c>
      <c r="E15" s="15">
        <f>D15/D44*100</f>
        <v>0.59384768967914425</v>
      </c>
      <c r="F15" s="15">
        <f>F16+F17+F18+F19</f>
        <v>613</v>
      </c>
      <c r="G15" s="10">
        <f>F15/F44*100</f>
        <v>0.69037751148752147</v>
      </c>
      <c r="H15" s="10">
        <f t="shared" si="1"/>
        <v>38.063063063063055</v>
      </c>
      <c r="I15" s="10">
        <f t="shared" si="2"/>
        <v>15.566277298120873</v>
      </c>
    </row>
    <row r="16" spans="1:9" ht="41.25" customHeight="1" x14ac:dyDescent="0.25">
      <c r="A16" s="3" t="s">
        <v>15</v>
      </c>
      <c r="B16" s="15">
        <v>-2</v>
      </c>
      <c r="C16" s="15">
        <f>B16/B44*100</f>
        <v>-2.3853539268889022E-3</v>
      </c>
      <c r="D16" s="15">
        <v>2257</v>
      </c>
      <c r="E16" s="15">
        <f>D16/D44*100</f>
        <v>0.34035404662413121</v>
      </c>
      <c r="F16" s="15">
        <v>-32</v>
      </c>
      <c r="G16" s="10">
        <f>F16/F44*100</f>
        <v>-3.6039282818271914E-2</v>
      </c>
      <c r="H16" s="10">
        <f t="shared" si="1"/>
        <v>1500</v>
      </c>
      <c r="I16" s="10">
        <f t="shared" si="2"/>
        <v>-1.4178112538768277</v>
      </c>
    </row>
    <row r="17" spans="1:9" ht="44.25" customHeight="1" x14ac:dyDescent="0.25">
      <c r="A17" s="3" t="s">
        <v>106</v>
      </c>
      <c r="B17" s="15">
        <v>0</v>
      </c>
      <c r="C17" s="15">
        <f>B17/B44*100</f>
        <v>0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 t="e">
        <f t="shared" si="1"/>
        <v>#DIV/0!</v>
      </c>
      <c r="I17" s="10"/>
    </row>
    <row r="18" spans="1:9" ht="27" customHeight="1" x14ac:dyDescent="0.25">
      <c r="A18" s="3" t="s">
        <v>107</v>
      </c>
      <c r="B18" s="15">
        <v>0</v>
      </c>
      <c r="C18" s="15">
        <f>B18/B44*100</f>
        <v>0</v>
      </c>
      <c r="D18" s="15">
        <v>721</v>
      </c>
      <c r="E18" s="15">
        <f>D18/D44*100</f>
        <v>0.10872630377314958</v>
      </c>
      <c r="F18" s="15">
        <v>0</v>
      </c>
      <c r="G18" s="10">
        <f>F18/F44*100</f>
        <v>0</v>
      </c>
      <c r="H18" s="10"/>
      <c r="I18" s="10">
        <f t="shared" si="2"/>
        <v>0</v>
      </c>
    </row>
    <row r="19" spans="1:9" ht="39.75" customHeight="1" x14ac:dyDescent="0.25">
      <c r="A19" s="3" t="s">
        <v>108</v>
      </c>
      <c r="B19" s="15">
        <v>446</v>
      </c>
      <c r="C19" s="15">
        <f>B19/B44*100</f>
        <v>0.53193392569622522</v>
      </c>
      <c r="D19" s="15">
        <v>960</v>
      </c>
      <c r="E19" s="15">
        <f>D19/D44*100</f>
        <v>0.14476733928186353</v>
      </c>
      <c r="F19" s="15">
        <v>645</v>
      </c>
      <c r="G19" s="10">
        <f>F19/F44*100</f>
        <v>0.72641679430579331</v>
      </c>
      <c r="H19" s="10">
        <f t="shared" si="1"/>
        <v>44.618834080717505</v>
      </c>
      <c r="I19" s="10">
        <f t="shared" si="2"/>
        <v>67.1875</v>
      </c>
    </row>
    <row r="20" spans="1:9" ht="15" customHeight="1" x14ac:dyDescent="0.25">
      <c r="A20" s="3" t="s">
        <v>16</v>
      </c>
      <c r="B20" s="15">
        <f>B21+B22</f>
        <v>1331</v>
      </c>
      <c r="C20" s="15">
        <f>B20/B44*100</f>
        <v>1.5874530383445644</v>
      </c>
      <c r="D20" s="15">
        <f>D21+D22</f>
        <v>15101</v>
      </c>
      <c r="E20" s="15">
        <f>D20/D44*100</f>
        <v>2.2772204067660633</v>
      </c>
      <c r="F20" s="15">
        <f>F21+F22</f>
        <v>1100</v>
      </c>
      <c r="G20" s="10">
        <f>F20/F44*100</f>
        <v>1.2388503468780971</v>
      </c>
      <c r="H20" s="10"/>
      <c r="I20" s="10"/>
    </row>
    <row r="21" spans="1:9" ht="26.25" customHeight="1" x14ac:dyDescent="0.25">
      <c r="A21" s="3" t="s">
        <v>109</v>
      </c>
      <c r="B21" s="15">
        <v>221</v>
      </c>
      <c r="C21" s="15">
        <f>B21/B44*100</f>
        <v>0.26358160892122368</v>
      </c>
      <c r="D21" s="15">
        <v>3964</v>
      </c>
      <c r="E21" s="15">
        <f>D21/D44*100</f>
        <v>0.59776847178469483</v>
      </c>
      <c r="F21" s="15">
        <v>127</v>
      </c>
      <c r="G21" s="10">
        <f>F21/F44*100</f>
        <v>0.14303090368501667</v>
      </c>
      <c r="H21" s="10"/>
      <c r="I21" s="10"/>
    </row>
    <row r="22" spans="1:9" ht="15" customHeight="1" x14ac:dyDescent="0.25">
      <c r="A22" s="3" t="s">
        <v>110</v>
      </c>
      <c r="B22" s="15">
        <v>1110</v>
      </c>
      <c r="C22" s="15">
        <f>B22/B44*100</f>
        <v>1.3238714294233407</v>
      </c>
      <c r="D22" s="15">
        <v>11137</v>
      </c>
      <c r="E22" s="15">
        <f>D22/D44*100</f>
        <v>1.6794519349813686</v>
      </c>
      <c r="F22" s="15">
        <v>973</v>
      </c>
      <c r="G22" s="10">
        <f>F22/F44*100</f>
        <v>1.0958194431930806</v>
      </c>
      <c r="H22" s="10"/>
      <c r="I22" s="10"/>
    </row>
    <row r="23" spans="1:9" ht="25.5" customHeight="1" x14ac:dyDescent="0.25">
      <c r="A23" s="3" t="s">
        <v>17</v>
      </c>
      <c r="B23" s="15">
        <v>402</v>
      </c>
      <c r="C23" s="15">
        <f>B23/B44*100</f>
        <v>0.47945613930466935</v>
      </c>
      <c r="D23" s="15">
        <v>3225</v>
      </c>
      <c r="E23" s="15">
        <f>D23/D44*100</f>
        <v>0.48632778040001029</v>
      </c>
      <c r="F23" s="15">
        <v>891</v>
      </c>
      <c r="G23" s="10">
        <f>F23/F44*100</f>
        <v>1.0034687809712588</v>
      </c>
      <c r="H23" s="10">
        <f t="shared" si="1"/>
        <v>121.64179104477611</v>
      </c>
      <c r="I23" s="10">
        <f t="shared" si="2"/>
        <v>27.627906976744189</v>
      </c>
    </row>
    <row r="24" spans="1:9" ht="68.25" customHeight="1" x14ac:dyDescent="0.25">
      <c r="A24" s="3" t="s">
        <v>18</v>
      </c>
      <c r="B24" s="15">
        <v>0</v>
      </c>
      <c r="C24" s="15">
        <f>B24/B44*100</f>
        <v>0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 x14ac:dyDescent="0.25">
      <c r="A25" s="3" t="s">
        <v>19</v>
      </c>
      <c r="B25" s="15">
        <v>2601</v>
      </c>
      <c r="C25" s="15">
        <f>B25/B44*100</f>
        <v>3.1021527819190169</v>
      </c>
      <c r="D25" s="15">
        <v>13202</v>
      </c>
      <c r="E25" s="15">
        <f>D25/D44*100</f>
        <v>1.9908525137491271</v>
      </c>
      <c r="F25" s="15">
        <v>3462</v>
      </c>
      <c r="G25" s="10">
        <f>F25/F44*100</f>
        <v>3.8989999099017929</v>
      </c>
      <c r="H25" s="10">
        <f t="shared" si="1"/>
        <v>33.10265282583623</v>
      </c>
      <c r="I25" s="10">
        <f t="shared" si="2"/>
        <v>26.223299500075747</v>
      </c>
    </row>
    <row r="26" spans="1:9" ht="40.15" customHeight="1" x14ac:dyDescent="0.25">
      <c r="A26" s="3" t="s">
        <v>20</v>
      </c>
      <c r="B26" s="15">
        <f>B27+B28</f>
        <v>43</v>
      </c>
      <c r="C26" s="15">
        <f>B26/B44*100</f>
        <v>5.1285109428111396E-2</v>
      </c>
      <c r="D26" s="15">
        <f>D27+D28</f>
        <v>439</v>
      </c>
      <c r="E26" s="15">
        <f>D26/D44*100</f>
        <v>6.6200897859102173E-2</v>
      </c>
      <c r="F26" s="15">
        <f>F27+F28</f>
        <v>275</v>
      </c>
      <c r="G26" s="10">
        <f>F26/F44*100</f>
        <v>0.30971258671952429</v>
      </c>
      <c r="H26" s="10">
        <f t="shared" si="1"/>
        <v>539.53488372093022</v>
      </c>
      <c r="I26" s="10">
        <f t="shared" si="2"/>
        <v>62.642369020501143</v>
      </c>
    </row>
    <row r="27" spans="1:9" ht="39" customHeight="1" x14ac:dyDescent="0.25">
      <c r="A27" s="3" t="s">
        <v>21</v>
      </c>
      <c r="B27" s="15">
        <v>43</v>
      </c>
      <c r="C27" s="15">
        <f>B27/B44*100</f>
        <v>5.1285109428111396E-2</v>
      </c>
      <c r="D27" s="15">
        <v>289</v>
      </c>
      <c r="E27" s="15">
        <f>D27/D44*100</f>
        <v>4.3581001096310995E-2</v>
      </c>
      <c r="F27" s="15">
        <v>94</v>
      </c>
      <c r="G27" s="10">
        <f>F27/F44*100</f>
        <v>0.10586539327867375</v>
      </c>
      <c r="H27" s="10">
        <f t="shared" si="1"/>
        <v>118.60465116279067</v>
      </c>
      <c r="I27" s="10">
        <f t="shared" si="2"/>
        <v>32.525951557093421</v>
      </c>
    </row>
    <row r="28" spans="1:9" ht="24.6" customHeight="1" x14ac:dyDescent="0.25">
      <c r="A28" s="3" t="s">
        <v>119</v>
      </c>
      <c r="B28" s="15">
        <v>0</v>
      </c>
      <c r="C28" s="15">
        <f>B28/B45*100</f>
        <v>0</v>
      </c>
      <c r="D28" s="15">
        <v>150</v>
      </c>
      <c r="E28" s="15">
        <f>D28/D45*100</f>
        <v>0.14322817202658314</v>
      </c>
      <c r="F28" s="15">
        <v>181</v>
      </c>
      <c r="G28" s="10">
        <f>F28/F45*100</f>
        <v>1.7359446032263632</v>
      </c>
      <c r="H28" s="10" t="e">
        <f t="shared" si="1"/>
        <v>#DIV/0!</v>
      </c>
      <c r="I28" s="10">
        <f t="shared" si="2"/>
        <v>120.66666666666667</v>
      </c>
    </row>
    <row r="29" spans="1:9" ht="64.5" customHeight="1" x14ac:dyDescent="0.25">
      <c r="A29" s="3" t="s">
        <v>22</v>
      </c>
      <c r="B29" s="15">
        <v>2601</v>
      </c>
      <c r="C29" s="15">
        <f>B29/B44*100</f>
        <v>3.1021527819190169</v>
      </c>
      <c r="D29" s="15">
        <v>15200</v>
      </c>
      <c r="E29" s="15">
        <f>D29/D44*100</f>
        <v>2.2921495386295057</v>
      </c>
      <c r="F29" s="15">
        <v>1903</v>
      </c>
      <c r="G29" s="10">
        <f>F29/F44*100</f>
        <v>2.1432111000991081</v>
      </c>
      <c r="H29" s="10">
        <f t="shared" si="1"/>
        <v>-26.835832372164546</v>
      </c>
      <c r="I29" s="10">
        <f t="shared" si="2"/>
        <v>12.519736842105264</v>
      </c>
    </row>
    <row r="30" spans="1:9" ht="64.5" customHeight="1" x14ac:dyDescent="0.25">
      <c r="A30" s="3" t="s">
        <v>23</v>
      </c>
      <c r="B30" s="15">
        <v>102</v>
      </c>
      <c r="C30" s="15">
        <f>B30/B44*100</f>
        <v>0.12165305027133401</v>
      </c>
      <c r="D30" s="15">
        <v>11080</v>
      </c>
      <c r="E30" s="15">
        <f>D30/D44*100</f>
        <v>1.6708563742115081</v>
      </c>
      <c r="F30" s="15">
        <v>3891</v>
      </c>
      <c r="G30" s="10">
        <f>F30/F44*100</f>
        <v>4.382151545184251</v>
      </c>
      <c r="H30" s="10">
        <f t="shared" si="1"/>
        <v>3714.7058823529414</v>
      </c>
      <c r="I30" s="10">
        <f t="shared" si="2"/>
        <v>35.117328519855597</v>
      </c>
    </row>
    <row r="31" spans="1:9" ht="26.25" customHeight="1" x14ac:dyDescent="0.25">
      <c r="A31" s="3" t="s">
        <v>24</v>
      </c>
      <c r="B31" s="15">
        <v>30</v>
      </c>
      <c r="C31" s="15">
        <f>B31/B44*100</f>
        <v>3.578030890333353E-2</v>
      </c>
      <c r="D31" s="15">
        <v>1050</v>
      </c>
      <c r="E31" s="15">
        <f>D31/D44*100</f>
        <v>0.15833927733953823</v>
      </c>
      <c r="F31" s="15">
        <v>84</v>
      </c>
      <c r="G31" s="10">
        <f>F31/F44*100</f>
        <v>9.4603117397963787E-2</v>
      </c>
      <c r="H31" s="10">
        <f t="shared" si="1"/>
        <v>180</v>
      </c>
      <c r="I31" s="10">
        <f t="shared" si="2"/>
        <v>8</v>
      </c>
    </row>
    <row r="32" spans="1:9" ht="39" customHeight="1" x14ac:dyDescent="0.25">
      <c r="A32" s="3" t="s">
        <v>25</v>
      </c>
      <c r="B32" s="15">
        <v>24</v>
      </c>
      <c r="C32" s="15">
        <f>B32/B44*100</f>
        <v>2.8624247122666827E-2</v>
      </c>
      <c r="D32" s="15">
        <v>142</v>
      </c>
      <c r="E32" s="15">
        <f>D32/D44*100</f>
        <v>2.1413502268775645E-2</v>
      </c>
      <c r="F32" s="15">
        <v>26</v>
      </c>
      <c r="G32" s="10">
        <f>F32/F44*100</f>
        <v>2.9281917289845933E-2</v>
      </c>
      <c r="H32" s="10">
        <f t="shared" si="1"/>
        <v>8.3333333333333286</v>
      </c>
      <c r="I32" s="10">
        <f t="shared" si="2"/>
        <v>18.30985915492958</v>
      </c>
    </row>
    <row r="33" spans="1:9" ht="26.25" customHeight="1" x14ac:dyDescent="0.25">
      <c r="A33" s="3" t="s">
        <v>26</v>
      </c>
      <c r="B33" s="15">
        <f t="shared" ref="B33" si="3">B34+B41+B42+B43</f>
        <v>50341</v>
      </c>
      <c r="C33" s="15">
        <f>B33/B44*100</f>
        <v>60.040551016757114</v>
      </c>
      <c r="D33" s="15">
        <f>D34+D41+D42+D43</f>
        <v>394358</v>
      </c>
      <c r="E33" s="15">
        <f>D33/D44*100</f>
        <v>59.468914983872011</v>
      </c>
      <c r="F33" s="15">
        <f t="shared" ref="F33" si="4">F34+F41+F42+F43</f>
        <v>53877</v>
      </c>
      <c r="G33" s="10">
        <f>F33/F44*100</f>
        <v>60.677763762501122</v>
      </c>
      <c r="H33" s="10">
        <f t="shared" si="1"/>
        <v>7.0240956675473427</v>
      </c>
      <c r="I33" s="10">
        <f t="shared" si="2"/>
        <v>13.661951830570192</v>
      </c>
    </row>
    <row r="34" spans="1:9" ht="70.5" customHeight="1" x14ac:dyDescent="0.25">
      <c r="A34" s="3" t="s">
        <v>27</v>
      </c>
      <c r="B34" s="15">
        <f t="shared" ref="B34" si="5">B35+B38+B39+B40</f>
        <v>51416</v>
      </c>
      <c r="C34" s="15">
        <f>B34/B44*100</f>
        <v>61.322678752459893</v>
      </c>
      <c r="D34" s="15">
        <f>D35+D38+D39+D40</f>
        <v>394163</v>
      </c>
      <c r="E34" s="15">
        <f>D34/D44*100</f>
        <v>59.43950911808038</v>
      </c>
      <c r="F34" s="15">
        <f t="shared" ref="F34" si="6">F35+F38+F39+F40</f>
        <v>53892</v>
      </c>
      <c r="G34" s="10">
        <f>F34/F44*100</f>
        <v>60.694657176322188</v>
      </c>
      <c r="H34" s="10">
        <f t="shared" si="1"/>
        <v>4.8156215963902156</v>
      </c>
      <c r="I34" s="10">
        <f t="shared" si="2"/>
        <v>13.672516192539636</v>
      </c>
    </row>
    <row r="35" spans="1:9" ht="51.75" customHeight="1" x14ac:dyDescent="0.25">
      <c r="A35" s="3" t="s">
        <v>28</v>
      </c>
      <c r="B35" s="15">
        <f>B36+B37</f>
        <v>16442</v>
      </c>
      <c r="C35" s="15">
        <f>B35/B44*100</f>
        <v>19.609994632953665</v>
      </c>
      <c r="D35" s="15">
        <f>D36+D37</f>
        <v>72338</v>
      </c>
      <c r="E35" s="15">
        <f>D35/D44*100</f>
        <v>10.90852061351192</v>
      </c>
      <c r="F35" s="15">
        <f>F36+F37</f>
        <v>12056</v>
      </c>
      <c r="G35" s="10">
        <f>F35/F44*100</f>
        <v>13.577799801783943</v>
      </c>
      <c r="H35" s="10">
        <f t="shared" si="1"/>
        <v>-26.675586911567933</v>
      </c>
      <c r="I35" s="10">
        <f t="shared" si="2"/>
        <v>16.666205866902597</v>
      </c>
    </row>
    <row r="36" spans="1:9" ht="39" customHeight="1" x14ac:dyDescent="0.25">
      <c r="A36" s="3" t="s">
        <v>29</v>
      </c>
      <c r="B36" s="15">
        <v>16442</v>
      </c>
      <c r="C36" s="15">
        <f>B36/B44*100</f>
        <v>19.609994632953665</v>
      </c>
      <c r="D36" s="15">
        <v>72338</v>
      </c>
      <c r="E36" s="15">
        <f>D36/D44*100</f>
        <v>10.90852061351192</v>
      </c>
      <c r="F36" s="15">
        <v>12056</v>
      </c>
      <c r="G36" s="10">
        <f>F36/F44*100</f>
        <v>13.577799801783943</v>
      </c>
      <c r="H36" s="10">
        <f t="shared" si="1"/>
        <v>-26.675586911567933</v>
      </c>
      <c r="I36" s="10">
        <f t="shared" si="2"/>
        <v>16.666205866902597</v>
      </c>
    </row>
    <row r="37" spans="1:9" ht="26.25" customHeight="1" x14ac:dyDescent="0.25">
      <c r="A37" s="19" t="s">
        <v>111</v>
      </c>
      <c r="B37" s="15">
        <v>0</v>
      </c>
      <c r="C37" s="15">
        <f>B37/B44*100</f>
        <v>0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 x14ac:dyDescent="0.25">
      <c r="A38" s="20" t="s">
        <v>112</v>
      </c>
      <c r="B38" s="15">
        <v>3362</v>
      </c>
      <c r="C38" s="15">
        <f>B38/B44*100</f>
        <v>4.0097799511002448</v>
      </c>
      <c r="D38" s="15">
        <v>31676</v>
      </c>
      <c r="E38" s="15">
        <f>D38/D44*100</f>
        <v>4.7767189990544887</v>
      </c>
      <c r="F38" s="15">
        <v>3852</v>
      </c>
      <c r="G38" s="10">
        <f>F38/F44*100</f>
        <v>4.3382286692494816</v>
      </c>
      <c r="H38" s="10"/>
      <c r="I38" s="10">
        <f t="shared" si="2"/>
        <v>12.160626341709811</v>
      </c>
    </row>
    <row r="39" spans="1:9" ht="26.25" customHeight="1" x14ac:dyDescent="0.25">
      <c r="A39" s="20" t="s">
        <v>113</v>
      </c>
      <c r="B39" s="15">
        <v>30703</v>
      </c>
      <c r="C39" s="15">
        <f>B39/B44*100</f>
        <v>36.618760808634981</v>
      </c>
      <c r="D39" s="15">
        <v>290149</v>
      </c>
      <c r="E39" s="15">
        <f>D39/ D44*100</f>
        <v>43.754269505513975</v>
      </c>
      <c r="F39" s="15">
        <v>36156</v>
      </c>
      <c r="G39" s="10">
        <f>F39/F44*100</f>
        <v>40.719884674294981</v>
      </c>
      <c r="H39" s="10">
        <f t="shared" si="1"/>
        <v>17.760479431977345</v>
      </c>
      <c r="I39" s="10">
        <f t="shared" si="2"/>
        <v>12.461183736631869</v>
      </c>
    </row>
    <row r="40" spans="1:9" ht="26.25" customHeight="1" x14ac:dyDescent="0.25">
      <c r="A40" s="3" t="s">
        <v>30</v>
      </c>
      <c r="B40" s="15">
        <v>909</v>
      </c>
      <c r="C40" s="15">
        <f>B40/B44*100</f>
        <v>1.084143359771006</v>
      </c>
      <c r="D40" s="15">
        <v>0</v>
      </c>
      <c r="E40" s="15">
        <f>D40/ D44*100</f>
        <v>0</v>
      </c>
      <c r="F40" s="15">
        <v>1828</v>
      </c>
      <c r="G40" s="10">
        <f>F40/F44*100</f>
        <v>2.058744030993783</v>
      </c>
      <c r="H40" s="10"/>
      <c r="I40" s="10"/>
    </row>
    <row r="41" spans="1:9" ht="35.25" customHeight="1" x14ac:dyDescent="0.25">
      <c r="A41" s="3" t="s">
        <v>31</v>
      </c>
      <c r="B41" s="15">
        <v>6</v>
      </c>
      <c r="C41" s="15">
        <f>B41/B44*100</f>
        <v>7.1560617806667066E-3</v>
      </c>
      <c r="D41" s="15">
        <v>195</v>
      </c>
      <c r="E41" s="15">
        <f>D41/D44*100</f>
        <v>2.940586579162853E-2</v>
      </c>
      <c r="F41" s="15">
        <v>3</v>
      </c>
      <c r="G41" s="10">
        <f>F41/F44*100</f>
        <v>3.3786827642129924E-3</v>
      </c>
      <c r="H41" s="10"/>
      <c r="I41" s="10"/>
    </row>
    <row r="42" spans="1:9" ht="63.75" customHeight="1" x14ac:dyDescent="0.25">
      <c r="A42" s="3" t="s">
        <v>32</v>
      </c>
      <c r="B42" s="15">
        <v>396</v>
      </c>
      <c r="C42" s="15">
        <f>B42/B44*100</f>
        <v>0.47230007752400266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/>
      <c r="I42" s="10"/>
    </row>
    <row r="43" spans="1:9" ht="39" customHeight="1" x14ac:dyDescent="0.25">
      <c r="A43" s="3" t="s">
        <v>33</v>
      </c>
      <c r="B43" s="15">
        <v>-1477</v>
      </c>
      <c r="C43" s="15">
        <f>B43/B44*100</f>
        <v>-1.7615838750074542</v>
      </c>
      <c r="D43" s="15">
        <v>0</v>
      </c>
      <c r="E43" s="15">
        <f>D43/D44*100</f>
        <v>0</v>
      </c>
      <c r="F43" s="15">
        <v>-18</v>
      </c>
      <c r="G43" s="10">
        <f>F43/F44*100</f>
        <v>-2.0272096585277951E-2</v>
      </c>
      <c r="H43" s="10">
        <f t="shared" si="1"/>
        <v>-98.781313473256603</v>
      </c>
      <c r="I43" s="10" t="e">
        <f t="shared" si="2"/>
        <v>#DIV/0!</v>
      </c>
    </row>
    <row r="44" spans="1:9" s="14" customFormat="1" ht="15" customHeight="1" x14ac:dyDescent="0.25">
      <c r="A44" s="12" t="s">
        <v>34</v>
      </c>
      <c r="B44" s="16">
        <f t="shared" ref="B44" si="7">B33+B8</f>
        <v>83845</v>
      </c>
      <c r="C44" s="16">
        <f t="shared" ref="C44:I44" si="8">C33+C8</f>
        <v>100</v>
      </c>
      <c r="D44" s="16">
        <f t="shared" si="8"/>
        <v>663133</v>
      </c>
      <c r="E44" s="16">
        <f t="shared" si="8"/>
        <v>100</v>
      </c>
      <c r="F44" s="16">
        <f t="shared" si="8"/>
        <v>88792</v>
      </c>
      <c r="G44" s="16">
        <f t="shared" si="8"/>
        <v>100</v>
      </c>
      <c r="H44" s="16">
        <f t="shared" si="8"/>
        <v>11.235533107852973</v>
      </c>
      <c r="I44" s="16">
        <f t="shared" si="8"/>
        <v>26.652371326431044</v>
      </c>
    </row>
    <row r="45" spans="1:9" ht="26.25" customHeight="1" x14ac:dyDescent="0.25">
      <c r="A45" s="3" t="s">
        <v>35</v>
      </c>
      <c r="B45" s="17">
        <f>SUM(B46:B53)</f>
        <v>9692.7999999999993</v>
      </c>
      <c r="C45" s="9">
        <f>B45/B91*100</f>
        <v>12.47760087330848</v>
      </c>
      <c r="D45" s="17">
        <f>SUM(D46:D53)</f>
        <v>104728</v>
      </c>
      <c r="E45" s="9">
        <f>D45/D91*100</f>
        <v>14.674910818052576</v>
      </c>
      <c r="F45" s="17">
        <f>SUM(F46:F53)</f>
        <v>10426.6</v>
      </c>
      <c r="G45" s="9">
        <f>F45/F91*100</f>
        <v>12.220337850746057</v>
      </c>
      <c r="H45" s="9">
        <f>F45/B45*100-100</f>
        <v>7.5705678441729987</v>
      </c>
      <c r="I45" s="10">
        <f t="shared" ref="I45:I67" si="9">F45/D45*100</f>
        <v>9.9558857230158129</v>
      </c>
    </row>
    <row r="46" spans="1:9" ht="53.25" customHeight="1" x14ac:dyDescent="0.25">
      <c r="A46" s="3" t="s">
        <v>103</v>
      </c>
      <c r="B46" s="17">
        <v>814</v>
      </c>
      <c r="C46" s="9">
        <f>B46/B91*100</f>
        <v>1.0478671912010054</v>
      </c>
      <c r="D46" s="17">
        <v>6875</v>
      </c>
      <c r="E46" s="9">
        <f>D46/D91*100</f>
        <v>0.96335279843128341</v>
      </c>
      <c r="F46" s="17">
        <v>960.6</v>
      </c>
      <c r="G46" s="9">
        <f>F46/F91*100</f>
        <v>1.1258566109207855</v>
      </c>
      <c r="H46" s="9">
        <f>F46/B46*100-100</f>
        <v>18.009828009828027</v>
      </c>
      <c r="I46" s="10">
        <f t="shared" si="9"/>
        <v>13.972363636363635</v>
      </c>
    </row>
    <row r="47" spans="1:9" ht="81.75" customHeight="1" x14ac:dyDescent="0.25">
      <c r="A47" s="3" t="s">
        <v>36</v>
      </c>
      <c r="B47" s="17">
        <v>25.7</v>
      </c>
      <c r="C47" s="9">
        <f>B47/B91*100</f>
        <v>3.3083767584601763E-2</v>
      </c>
      <c r="D47" s="17">
        <v>373.6</v>
      </c>
      <c r="E47" s="9">
        <f>D47/D91*100</f>
        <v>5.2350342617298547E-2</v>
      </c>
      <c r="F47" s="17">
        <v>23.9</v>
      </c>
      <c r="G47" s="9">
        <f>F47/F91*100</f>
        <v>2.8011631273169656E-2</v>
      </c>
      <c r="H47" s="9">
        <f>F47/B47*100-100</f>
        <v>-7.0038910505836611</v>
      </c>
      <c r="I47" s="10">
        <f t="shared" si="9"/>
        <v>6.3972162740899359</v>
      </c>
    </row>
    <row r="48" spans="1:9" ht="105.75" customHeight="1" x14ac:dyDescent="0.25">
      <c r="A48" s="3" t="s">
        <v>37</v>
      </c>
      <c r="B48" s="17">
        <v>3817.9</v>
      </c>
      <c r="C48" s="9">
        <f>B48/B91*100</f>
        <v>4.9148060802043219</v>
      </c>
      <c r="D48" s="17">
        <v>31716</v>
      </c>
      <c r="E48" s="9">
        <f>D48/D91*100</f>
        <v>4.4441741607340486</v>
      </c>
      <c r="F48" s="17">
        <v>4029</v>
      </c>
      <c r="G48" s="9">
        <f>F48/F91*100</f>
        <v>4.7221281338745005</v>
      </c>
      <c r="H48" s="9">
        <f>F48/B48*100-100</f>
        <v>5.529217632730024</v>
      </c>
      <c r="I48" s="10">
        <f t="shared" si="9"/>
        <v>12.703367385546727</v>
      </c>
    </row>
    <row r="49" spans="1:9" ht="15" customHeight="1" x14ac:dyDescent="0.25">
      <c r="A49" s="3" t="s">
        <v>38</v>
      </c>
      <c r="B49" s="17">
        <v>0</v>
      </c>
      <c r="C49" s="9">
        <f>B49/B91*100</f>
        <v>0</v>
      </c>
      <c r="D49" s="17">
        <v>1.8</v>
      </c>
      <c r="E49" s="9">
        <f>D49/D91*100</f>
        <v>2.5222327813473604E-4</v>
      </c>
      <c r="F49" s="17">
        <v>0</v>
      </c>
      <c r="G49" s="9">
        <f>F49/F91*100</f>
        <v>0</v>
      </c>
      <c r="H49" s="9" t="e">
        <f t="shared" ref="H49:H52" si="10">F49/B49*100-100</f>
        <v>#DIV/0!</v>
      </c>
      <c r="I49" s="10">
        <f t="shared" si="9"/>
        <v>0</v>
      </c>
    </row>
    <row r="50" spans="1:9" ht="64.5" customHeight="1" x14ac:dyDescent="0.25">
      <c r="A50" s="3" t="s">
        <v>39</v>
      </c>
      <c r="B50" s="17">
        <v>900.9</v>
      </c>
      <c r="C50" s="9">
        <f>B50/B91*100</f>
        <v>1.1597340940454368</v>
      </c>
      <c r="D50" s="17">
        <v>9987.2000000000007</v>
      </c>
      <c r="E50" s="9">
        <f>D50/D91*100</f>
        <v>1.3994468463262422</v>
      </c>
      <c r="F50" s="17">
        <v>954.1</v>
      </c>
      <c r="G50" s="9">
        <f>F50/F91*100</f>
        <v>1.1182383848423083</v>
      </c>
      <c r="H50" s="9">
        <f t="shared" si="10"/>
        <v>5.9052059052059178</v>
      </c>
      <c r="I50" s="10">
        <f t="shared" si="9"/>
        <v>9.5532281320089716</v>
      </c>
    </row>
    <row r="51" spans="1:9" ht="32.25" customHeight="1" x14ac:dyDescent="0.25">
      <c r="A51" s="3" t="s">
        <v>104</v>
      </c>
      <c r="B51" s="17">
        <v>0</v>
      </c>
      <c r="C51" s="9"/>
      <c r="D51" s="17">
        <v>245.3</v>
      </c>
      <c r="E51" s="9"/>
      <c r="F51" s="17">
        <v>0</v>
      </c>
      <c r="G51" s="9"/>
      <c r="H51" s="9" t="e">
        <f t="shared" si="10"/>
        <v>#DIV/0!</v>
      </c>
      <c r="I51" s="10">
        <f t="shared" si="9"/>
        <v>0</v>
      </c>
    </row>
    <row r="52" spans="1:9" ht="15" customHeight="1" x14ac:dyDescent="0.25">
      <c r="A52" s="3" t="s">
        <v>40</v>
      </c>
      <c r="B52" s="17">
        <v>0</v>
      </c>
      <c r="C52" s="9">
        <f>B52/B91*100</f>
        <v>0</v>
      </c>
      <c r="D52" s="17">
        <v>500</v>
      </c>
      <c r="E52" s="9">
        <f>D52/D91*100</f>
        <v>7.0062021704093341E-2</v>
      </c>
      <c r="F52" s="17">
        <v>0</v>
      </c>
      <c r="G52" s="9">
        <f>F52/F91*100</f>
        <v>0</v>
      </c>
      <c r="H52" s="9" t="e">
        <f t="shared" si="10"/>
        <v>#DIV/0!</v>
      </c>
      <c r="I52" s="10">
        <f t="shared" si="9"/>
        <v>0</v>
      </c>
    </row>
    <row r="53" spans="1:9" ht="26.25" customHeight="1" x14ac:dyDescent="0.25">
      <c r="A53" s="3" t="s">
        <v>41</v>
      </c>
      <c r="B53" s="17">
        <v>4134.3</v>
      </c>
      <c r="C53" s="9">
        <f>B53/B91*100</f>
        <v>5.3221097402731159</v>
      </c>
      <c r="D53" s="17">
        <v>55029.1</v>
      </c>
      <c r="E53" s="9">
        <f>D53/D91*100</f>
        <v>7.7108999971134446</v>
      </c>
      <c r="F53" s="17">
        <v>4459</v>
      </c>
      <c r="G53" s="9">
        <f>F53/F91*100</f>
        <v>5.2261030898352931</v>
      </c>
      <c r="H53" s="9">
        <f>F53/B53*100-100</f>
        <v>7.8538083835232158</v>
      </c>
      <c r="I53" s="10">
        <f t="shared" si="9"/>
        <v>8.1029855113022027</v>
      </c>
    </row>
    <row r="54" spans="1:9" ht="15" customHeight="1" x14ac:dyDescent="0.25">
      <c r="A54" s="3" t="s">
        <v>42</v>
      </c>
      <c r="B54" s="17">
        <f>B55</f>
        <v>278.10000000000002</v>
      </c>
      <c r="C54" s="9">
        <f>B54/B91*100</f>
        <v>0.35799983522481521</v>
      </c>
      <c r="D54" s="17">
        <f>D55</f>
        <v>2229.6</v>
      </c>
      <c r="E54" s="9">
        <f>D54/D91*100</f>
        <v>0.31242056718289302</v>
      </c>
      <c r="F54" s="17">
        <f>F55</f>
        <v>265.10000000000002</v>
      </c>
      <c r="G54" s="9">
        <f>F54/F91*100</f>
        <v>0.31070642052373543</v>
      </c>
      <c r="H54" s="9">
        <f>F54/B54*100-100</f>
        <v>-4.6745774901114743</v>
      </c>
      <c r="I54" s="10">
        <f t="shared" si="9"/>
        <v>11.890025116612847</v>
      </c>
    </row>
    <row r="55" spans="1:9" ht="26.25" customHeight="1" x14ac:dyDescent="0.25">
      <c r="A55" s="3" t="s">
        <v>43</v>
      </c>
      <c r="B55" s="17">
        <v>278.10000000000002</v>
      </c>
      <c r="C55" s="9">
        <f>B55/B91*100</f>
        <v>0.35799983522481521</v>
      </c>
      <c r="D55" s="17">
        <v>2229.6</v>
      </c>
      <c r="E55" s="9">
        <f>D55/D91*100</f>
        <v>0.31242056718289302</v>
      </c>
      <c r="F55" s="17">
        <v>265.10000000000002</v>
      </c>
      <c r="G55" s="9">
        <f>F55/F91*100</f>
        <v>0.31070642052373543</v>
      </c>
      <c r="H55" s="9">
        <f t="shared" ref="H55:H104" si="11">F55/B55*100-100</f>
        <v>-4.6745774901114743</v>
      </c>
      <c r="I55" s="10">
        <f t="shared" si="9"/>
        <v>11.890025116612847</v>
      </c>
    </row>
    <row r="56" spans="1:9" ht="51.75" customHeight="1" x14ac:dyDescent="0.25">
      <c r="A56" s="3" t="s">
        <v>44</v>
      </c>
      <c r="B56" s="17">
        <f>SUM(B57:B58)</f>
        <v>176.7</v>
      </c>
      <c r="C56" s="9">
        <f>B56/B91*100</f>
        <v>0.22746699347078334</v>
      </c>
      <c r="D56" s="17">
        <f>SUM(D57:D58)</f>
        <v>2212.4</v>
      </c>
      <c r="E56" s="9">
        <f>D56/D91*100</f>
        <v>0.31001043363627223</v>
      </c>
      <c r="F56" s="17">
        <f>SUM(F57:F58)</f>
        <v>86.6</v>
      </c>
      <c r="G56" s="9">
        <f>F56/F91*100</f>
        <v>0.10149821206094109</v>
      </c>
      <c r="H56" s="9">
        <f t="shared" si="11"/>
        <v>-50.990379173740799</v>
      </c>
      <c r="I56" s="10">
        <f t="shared" si="9"/>
        <v>3.9143012113541849</v>
      </c>
    </row>
    <row r="57" spans="1:9" ht="20.25" customHeight="1" x14ac:dyDescent="0.25">
      <c r="A57" s="3" t="s">
        <v>105</v>
      </c>
      <c r="B57" s="17">
        <v>0</v>
      </c>
      <c r="C57" s="9">
        <f>B57/B91*100</f>
        <v>0</v>
      </c>
      <c r="D57" s="17">
        <v>360</v>
      </c>
      <c r="E57" s="9">
        <f>D57/D91*100</f>
        <v>5.0444655626947207E-2</v>
      </c>
      <c r="F57" s="17">
        <v>0</v>
      </c>
      <c r="G57" s="9">
        <f>F57/F91*100</f>
        <v>0</v>
      </c>
      <c r="H57" s="9" t="e">
        <f t="shared" si="11"/>
        <v>#DIV/0!</v>
      </c>
      <c r="I57" s="10">
        <f t="shared" si="9"/>
        <v>0</v>
      </c>
    </row>
    <row r="58" spans="1:9" ht="66" customHeight="1" x14ac:dyDescent="0.25">
      <c r="A58" s="3" t="s">
        <v>102</v>
      </c>
      <c r="B58" s="17">
        <v>176.7</v>
      </c>
      <c r="C58" s="9">
        <f>B58/B91*100</f>
        <v>0.22746699347078334</v>
      </c>
      <c r="D58" s="17">
        <v>1852.4</v>
      </c>
      <c r="E58" s="9">
        <f>D58/D91*100</f>
        <v>0.25956577800932501</v>
      </c>
      <c r="F58" s="17">
        <v>86.6</v>
      </c>
      <c r="G58" s="9">
        <f>F58/F91*100</f>
        <v>0.10149821206094109</v>
      </c>
      <c r="H58" s="9">
        <f t="shared" si="11"/>
        <v>-50.990379173740799</v>
      </c>
      <c r="I58" s="10">
        <f t="shared" si="9"/>
        <v>4.6750161952062186</v>
      </c>
    </row>
    <row r="59" spans="1:9" ht="26.25" customHeight="1" x14ac:dyDescent="0.25">
      <c r="A59" s="3" t="s">
        <v>45</v>
      </c>
      <c r="B59" s="17">
        <f>SUM(B60:B62)</f>
        <v>5115.0999999999995</v>
      </c>
      <c r="C59" s="9">
        <f>B59/B91*100</f>
        <v>6.5846995942411075</v>
      </c>
      <c r="D59" s="17">
        <f>SUM(D60:D62)</f>
        <v>37217.599999999999</v>
      </c>
      <c r="E59" s="9">
        <f>D59/D91*100</f>
        <v>5.2150805979485284</v>
      </c>
      <c r="F59" s="17">
        <f>SUM(F60:F62)</f>
        <v>5608.5</v>
      </c>
      <c r="G59" s="9">
        <f>F59/F91*100</f>
        <v>6.5733570709444367</v>
      </c>
      <c r="H59" s="9">
        <f t="shared" si="11"/>
        <v>9.6459502258020535</v>
      </c>
      <c r="I59" s="10">
        <f t="shared" si="9"/>
        <v>15.069483255234084</v>
      </c>
    </row>
    <row r="60" spans="1:9" ht="26.25" customHeight="1" x14ac:dyDescent="0.25">
      <c r="A60" s="3" t="s">
        <v>46</v>
      </c>
      <c r="B60" s="17">
        <v>0</v>
      </c>
      <c r="C60" s="9">
        <f>B60/B91*100</f>
        <v>0</v>
      </c>
      <c r="D60" s="17">
        <v>1139.9000000000001</v>
      </c>
      <c r="E60" s="9">
        <f>D60/D91*100</f>
        <v>0.15972739708099201</v>
      </c>
      <c r="F60" s="17">
        <v>0</v>
      </c>
      <c r="G60" s="9">
        <f>F60/F91*100</f>
        <v>0</v>
      </c>
      <c r="H60" s="9" t="e">
        <f t="shared" si="11"/>
        <v>#DIV/0!</v>
      </c>
      <c r="I60" s="10">
        <f t="shared" si="9"/>
        <v>0</v>
      </c>
    </row>
    <row r="61" spans="1:9" ht="26.25" customHeight="1" x14ac:dyDescent="0.25">
      <c r="A61" s="3" t="s">
        <v>47</v>
      </c>
      <c r="B61" s="17">
        <v>5010.2</v>
      </c>
      <c r="C61" s="9">
        <f>B61/B91*100</f>
        <v>6.4496611810261379</v>
      </c>
      <c r="D61" s="17">
        <v>33907.699999999997</v>
      </c>
      <c r="E61" s="9">
        <f>D61/D91*100</f>
        <v>4.7512840266717715</v>
      </c>
      <c r="F61" s="17">
        <v>5564.9</v>
      </c>
      <c r="G61" s="9">
        <f>F61/F91*100</f>
        <v>6.5222563544795751</v>
      </c>
      <c r="H61" s="9">
        <f t="shared" si="11"/>
        <v>11.071414314797806</v>
      </c>
      <c r="I61" s="10">
        <f t="shared" si="9"/>
        <v>16.411906440130121</v>
      </c>
    </row>
    <row r="62" spans="1:9" ht="26.25" customHeight="1" x14ac:dyDescent="0.25">
      <c r="A62" s="3" t="s">
        <v>48</v>
      </c>
      <c r="B62" s="17">
        <v>104.9</v>
      </c>
      <c r="C62" s="9">
        <f>B62/B91*100</f>
        <v>0.13503841321496984</v>
      </c>
      <c r="D62" s="17">
        <v>2170</v>
      </c>
      <c r="E62" s="9">
        <f>D62/D91*100</f>
        <v>0.30406917419576512</v>
      </c>
      <c r="F62" s="17">
        <v>43.6</v>
      </c>
      <c r="G62" s="9">
        <f>F62/F91*100</f>
        <v>5.1100716464861806E-2</v>
      </c>
      <c r="H62" s="9">
        <f t="shared" si="11"/>
        <v>-58.43660629170639</v>
      </c>
      <c r="I62" s="10">
        <f t="shared" si="9"/>
        <v>2.0092165898617513</v>
      </c>
    </row>
    <row r="63" spans="1:9" ht="26.25" customHeight="1" x14ac:dyDescent="0.25">
      <c r="A63" s="3" t="s">
        <v>49</v>
      </c>
      <c r="B63" s="17">
        <f>SUM(B64:B66)</f>
        <v>2687.6</v>
      </c>
      <c r="C63" s="9">
        <f>B63/B91*100</f>
        <v>3.4597639595476926</v>
      </c>
      <c r="D63" s="17">
        <f>SUM(D64:D66)</f>
        <v>17354.2</v>
      </c>
      <c r="E63" s="9">
        <f>D63/D91*100</f>
        <v>2.4317406741143537</v>
      </c>
      <c r="F63" s="17">
        <f>SUM(F64:F66)</f>
        <v>3188.9</v>
      </c>
      <c r="G63" s="9">
        <f>F63/F91*100</f>
        <v>3.7375017141008673</v>
      </c>
      <c r="H63" s="9">
        <f t="shared" si="11"/>
        <v>18.65232921565709</v>
      </c>
      <c r="I63" s="10">
        <f t="shared" si="9"/>
        <v>18.375378870820896</v>
      </c>
    </row>
    <row r="64" spans="1:9" ht="15" customHeight="1" x14ac:dyDescent="0.25">
      <c r="A64" s="3" t="s">
        <v>50</v>
      </c>
      <c r="B64" s="17">
        <v>540.9</v>
      </c>
      <c r="C64" s="9">
        <f>B64/B91*100</f>
        <v>0.6963038866346728</v>
      </c>
      <c r="D64" s="17">
        <v>3131</v>
      </c>
      <c r="E64" s="9">
        <f>D64/D91*100</f>
        <v>0.43872837991103253</v>
      </c>
      <c r="F64" s="17">
        <v>464.5</v>
      </c>
      <c r="G64" s="9">
        <f>F64/F91*100</f>
        <v>0.5444101559157869</v>
      </c>
      <c r="H64" s="9">
        <f t="shared" si="11"/>
        <v>-14.124607136254383</v>
      </c>
      <c r="I64" s="10">
        <f t="shared" si="9"/>
        <v>14.83551580964548</v>
      </c>
    </row>
    <row r="65" spans="1:9" ht="15" customHeight="1" x14ac:dyDescent="0.25">
      <c r="A65" s="3" t="s">
        <v>51</v>
      </c>
      <c r="B65" s="17">
        <v>0</v>
      </c>
      <c r="C65" s="9">
        <f>B65/B91*100</f>
        <v>0</v>
      </c>
      <c r="D65" s="17">
        <v>1690</v>
      </c>
      <c r="E65" s="9">
        <f>D65/D91*100</f>
        <v>0.23680963335983549</v>
      </c>
      <c r="F65" s="17">
        <v>449.9</v>
      </c>
      <c r="G65" s="9">
        <f>F65/F91*100</f>
        <v>0.52729844810874593</v>
      </c>
      <c r="H65" s="9" t="e">
        <f t="shared" si="11"/>
        <v>#DIV/0!</v>
      </c>
      <c r="I65" s="10">
        <f t="shared" si="9"/>
        <v>26.621301775147927</v>
      </c>
    </row>
    <row r="66" spans="1:9" ht="15" customHeight="1" x14ac:dyDescent="0.25">
      <c r="A66" s="3" t="s">
        <v>52</v>
      </c>
      <c r="B66" s="17">
        <v>2146.6999999999998</v>
      </c>
      <c r="C66" s="9">
        <f>B66/B91*100</f>
        <v>2.7634600729130194</v>
      </c>
      <c r="D66" s="17">
        <v>12533.2</v>
      </c>
      <c r="E66" s="9">
        <f>D66/D91*100</f>
        <v>1.7562026608434853</v>
      </c>
      <c r="F66" s="17">
        <v>2274.5</v>
      </c>
      <c r="G66" s="9">
        <f>F66/F91*100</f>
        <v>2.6657931100763341</v>
      </c>
      <c r="H66" s="9">
        <f t="shared" si="11"/>
        <v>5.9533237061536397</v>
      </c>
      <c r="I66" s="10">
        <f t="shared" si="9"/>
        <v>18.147799444674941</v>
      </c>
    </row>
    <row r="67" spans="1:9" ht="15" customHeight="1" x14ac:dyDescent="0.25">
      <c r="A67" s="3" t="s">
        <v>53</v>
      </c>
      <c r="B67" s="17">
        <f>SUM(B68:B73)</f>
        <v>50310.599999999991</v>
      </c>
      <c r="C67" s="9">
        <f>B67/B91*100</f>
        <v>64.765143869333272</v>
      </c>
      <c r="D67" s="17">
        <f>SUM(D68:D73)</f>
        <v>464295.8</v>
      </c>
      <c r="E67" s="9">
        <f>D67/D91*100</f>
        <v>65.059004833438763</v>
      </c>
      <c r="F67" s="17">
        <f>SUM(F68:F73)</f>
        <v>55986.500000000007</v>
      </c>
      <c r="G67" s="9">
        <f>F67/F91*100</f>
        <v>65.618125283485924</v>
      </c>
      <c r="H67" s="9">
        <f t="shared" si="11"/>
        <v>11.281717967982914</v>
      </c>
      <c r="I67" s="10">
        <f t="shared" si="9"/>
        <v>12.058368824357233</v>
      </c>
    </row>
    <row r="68" spans="1:9" ht="15" customHeight="1" x14ac:dyDescent="0.25">
      <c r="A68" s="3" t="s">
        <v>54</v>
      </c>
      <c r="B68" s="17">
        <v>17149.400000000001</v>
      </c>
      <c r="C68" s="9">
        <f>B68/B91*100</f>
        <v>22.0765277749171</v>
      </c>
      <c r="D68" s="17">
        <v>164008.5</v>
      </c>
      <c r="E68" s="9">
        <f>D68/D91*100</f>
        <v>22.981534173311584</v>
      </c>
      <c r="F68" s="17">
        <v>18902.5</v>
      </c>
      <c r="G68" s="9">
        <f>F68/F91*100</f>
        <v>22.15438745360207</v>
      </c>
      <c r="H68" s="9">
        <f t="shared" si="11"/>
        <v>10.222515073413632</v>
      </c>
      <c r="I68" s="10">
        <f t="shared" ref="I68:I104" si="12">F68/D68*100</f>
        <v>11.525317285384599</v>
      </c>
    </row>
    <row r="69" spans="1:9" ht="15" customHeight="1" x14ac:dyDescent="0.25">
      <c r="A69" s="3" t="s">
        <v>55</v>
      </c>
      <c r="B69" s="17">
        <v>28904.1</v>
      </c>
      <c r="C69" s="9">
        <f>B69/B91*100</f>
        <v>37.20842516117073</v>
      </c>
      <c r="D69" s="17">
        <v>267027.90000000002</v>
      </c>
      <c r="E69" s="9">
        <f>D69/D91*100</f>
        <v>37.417029050796934</v>
      </c>
      <c r="F69" s="17">
        <v>33426.800000000003</v>
      </c>
      <c r="G69" s="9">
        <f>F69/F91*100</f>
        <v>39.177372227698228</v>
      </c>
      <c r="H69" s="9">
        <f t="shared" si="11"/>
        <v>15.64726111520514</v>
      </c>
      <c r="I69" s="10">
        <f t="shared" si="12"/>
        <v>12.518092678705109</v>
      </c>
    </row>
    <row r="70" spans="1:9" ht="26.25" customHeight="1" x14ac:dyDescent="0.25">
      <c r="A70" s="3" t="s">
        <v>56</v>
      </c>
      <c r="B70" s="17">
        <v>4204.7</v>
      </c>
      <c r="C70" s="9">
        <f>B70/B91*100</f>
        <v>5.4127360919445531</v>
      </c>
      <c r="D70" s="17">
        <v>31396.1</v>
      </c>
      <c r="E70" s="9">
        <f>D70/D91*100</f>
        <v>4.3993484792477693</v>
      </c>
      <c r="F70" s="17">
        <v>3647.3</v>
      </c>
      <c r="G70" s="9">
        <f>F70/F91*100</f>
        <v>4.2747624578506986</v>
      </c>
      <c r="H70" s="9">
        <f t="shared" si="11"/>
        <v>-13.256593811686912</v>
      </c>
      <c r="I70" s="10">
        <f t="shared" si="12"/>
        <v>11.617047977296545</v>
      </c>
    </row>
    <row r="71" spans="1:9" ht="36.75" customHeight="1" x14ac:dyDescent="0.25">
      <c r="A71" s="3" t="s">
        <v>57</v>
      </c>
      <c r="B71" s="17">
        <v>12.2</v>
      </c>
      <c r="C71" s="9">
        <f>B71/B91*100</f>
        <v>1.5705134806698114E-2</v>
      </c>
      <c r="D71" s="17">
        <v>215</v>
      </c>
      <c r="E71" s="9">
        <f>D71/D91*100</f>
        <v>3.0126669332760134E-2</v>
      </c>
      <c r="F71" s="17">
        <v>0</v>
      </c>
      <c r="G71" s="9">
        <f>F71/F91*100</f>
        <v>0</v>
      </c>
      <c r="H71" s="9">
        <f t="shared" si="11"/>
        <v>-100</v>
      </c>
      <c r="I71" s="10">
        <f t="shared" si="12"/>
        <v>0</v>
      </c>
    </row>
    <row r="72" spans="1:9" ht="15" customHeight="1" x14ac:dyDescent="0.25">
      <c r="A72" s="3" t="s">
        <v>58</v>
      </c>
      <c r="B72" s="17">
        <v>40.200000000000003</v>
      </c>
      <c r="C72" s="9">
        <f>B72/B91*100</f>
        <v>5.1749706494201984E-2</v>
      </c>
      <c r="D72" s="17">
        <v>250</v>
      </c>
      <c r="E72" s="9">
        <f>D72/D91*100</f>
        <v>3.5031010852046671E-2</v>
      </c>
      <c r="F72" s="17">
        <v>9.9</v>
      </c>
      <c r="G72" s="9">
        <f>F72/F91*100</f>
        <v>1.1603144334911282E-2</v>
      </c>
      <c r="H72" s="9">
        <f t="shared" si="11"/>
        <v>-75.373134328358205</v>
      </c>
      <c r="I72" s="10">
        <f t="shared" si="12"/>
        <v>3.9600000000000004</v>
      </c>
    </row>
    <row r="73" spans="1:9" ht="26.25" customHeight="1" x14ac:dyDescent="0.25">
      <c r="A73" s="3" t="s">
        <v>59</v>
      </c>
      <c r="B73" s="17">
        <v>0</v>
      </c>
      <c r="C73" s="9">
        <f>B73/B91*100</f>
        <v>0</v>
      </c>
      <c r="D73" s="17">
        <v>1398.3</v>
      </c>
      <c r="E73" s="9">
        <f>D73/D91*100</f>
        <v>0.19593544989766742</v>
      </c>
      <c r="F73" s="17">
        <v>0</v>
      </c>
      <c r="G73" s="9">
        <f>F73/F91*100</f>
        <v>0</v>
      </c>
      <c r="H73" s="9" t="e">
        <f t="shared" si="11"/>
        <v>#DIV/0!</v>
      </c>
      <c r="I73" s="10">
        <f t="shared" si="12"/>
        <v>0</v>
      </c>
    </row>
    <row r="74" spans="1:9" ht="26.25" customHeight="1" x14ac:dyDescent="0.25">
      <c r="A74" s="3" t="s">
        <v>60</v>
      </c>
      <c r="B74" s="17">
        <f>B75</f>
        <v>6220.8</v>
      </c>
      <c r="C74" s="9">
        <f>B74/B91*100</f>
        <v>8.0080739840580026</v>
      </c>
      <c r="D74" s="17">
        <f>D75</f>
        <v>41868.1</v>
      </c>
      <c r="E74" s="9">
        <f>D74/D91*100</f>
        <v>5.8667274618183001</v>
      </c>
      <c r="F74" s="17">
        <f>F75</f>
        <v>6110</v>
      </c>
      <c r="G74" s="9">
        <f>F74/F91*100</f>
        <v>7.1611325137684769</v>
      </c>
      <c r="H74" s="9">
        <f t="shared" si="11"/>
        <v>-1.7811213991769534</v>
      </c>
      <c r="I74" s="10">
        <f t="shared" si="12"/>
        <v>14.593449428084867</v>
      </c>
    </row>
    <row r="75" spans="1:9" ht="15" customHeight="1" x14ac:dyDescent="0.25">
      <c r="A75" s="3" t="s">
        <v>61</v>
      </c>
      <c r="B75" s="17">
        <v>6220.8</v>
      </c>
      <c r="C75" s="9">
        <f>B75/B91*100</f>
        <v>8.0080739840580026</v>
      </c>
      <c r="D75" s="17">
        <v>41868.1</v>
      </c>
      <c r="E75" s="9">
        <f>D75/D91*100</f>
        <v>5.8667274618183001</v>
      </c>
      <c r="F75" s="17">
        <v>6110</v>
      </c>
      <c r="G75" s="9">
        <f>F75/F91*100</f>
        <v>7.1611325137684769</v>
      </c>
      <c r="H75" s="9">
        <f t="shared" si="11"/>
        <v>-1.7811213991769534</v>
      </c>
      <c r="I75" s="10">
        <f t="shared" si="12"/>
        <v>14.593449428084867</v>
      </c>
    </row>
    <row r="76" spans="1:9" ht="15" customHeight="1" x14ac:dyDescent="0.25">
      <c r="A76" s="3" t="s">
        <v>62</v>
      </c>
      <c r="B76" s="17">
        <f>SUM(B77:B80)</f>
        <v>1914.3999999999999</v>
      </c>
      <c r="C76" s="9">
        <f>B76/B91*100</f>
        <v>2.4644188585199069</v>
      </c>
      <c r="D76" s="17">
        <f>SUM(D77:D80)</f>
        <v>25945.1</v>
      </c>
      <c r="E76" s="9">
        <f>D76/D91*100</f>
        <v>3.6355323186297439</v>
      </c>
      <c r="F76" s="17">
        <f>SUM(F77:F80)</f>
        <v>2187.5</v>
      </c>
      <c r="G76" s="9">
        <f>F76/F91*100</f>
        <v>2.5638260841028715</v>
      </c>
      <c r="H76" s="9">
        <f t="shared" si="11"/>
        <v>14.265566234851661</v>
      </c>
      <c r="I76" s="10">
        <f t="shared" si="12"/>
        <v>8.4312644776855752</v>
      </c>
    </row>
    <row r="77" spans="1:9" ht="15" customHeight="1" x14ac:dyDescent="0.25">
      <c r="A77" s="3" t="s">
        <v>63</v>
      </c>
      <c r="B77" s="17">
        <v>680.8</v>
      </c>
      <c r="C77" s="9">
        <f>B77/B91*100</f>
        <v>0.87639801445902243</v>
      </c>
      <c r="D77" s="17">
        <v>4132.8</v>
      </c>
      <c r="E77" s="9">
        <f>D77/D91*100</f>
        <v>0.57910464659735394</v>
      </c>
      <c r="F77" s="17">
        <v>548.9</v>
      </c>
      <c r="G77" s="9">
        <f>F77/F91*100</f>
        <v>0.64332989145785879</v>
      </c>
      <c r="H77" s="9">
        <f t="shared" si="11"/>
        <v>-19.374265569917739</v>
      </c>
      <c r="I77" s="10">
        <f t="shared" si="12"/>
        <v>13.281552458381727</v>
      </c>
    </row>
    <row r="78" spans="1:9" ht="26.25" customHeight="1" x14ac:dyDescent="0.25">
      <c r="A78" s="3" t="s">
        <v>64</v>
      </c>
      <c r="B78" s="17">
        <v>646.29999999999995</v>
      </c>
      <c r="C78" s="9">
        <f>B78/B91*100</f>
        <v>0.83198595291549093</v>
      </c>
      <c r="D78" s="17">
        <v>7112.2</v>
      </c>
      <c r="E78" s="9">
        <f>D78/D91*100</f>
        <v>0.99659022152770538</v>
      </c>
      <c r="F78" s="17">
        <v>908.6</v>
      </c>
      <c r="G78" s="9">
        <f>F78/F91*100</f>
        <v>1.0649108022929688</v>
      </c>
      <c r="H78" s="9">
        <f t="shared" si="11"/>
        <v>40.584867708494528</v>
      </c>
      <c r="I78" s="10">
        <f t="shared" si="12"/>
        <v>12.775231292708305</v>
      </c>
    </row>
    <row r="79" spans="1:9" ht="15" customHeight="1" x14ac:dyDescent="0.25">
      <c r="A79" s="3" t="s">
        <v>65</v>
      </c>
      <c r="B79" s="17">
        <v>505.1</v>
      </c>
      <c r="C79" s="9">
        <f>B79/B91*100</f>
        <v>0.65021832711993577</v>
      </c>
      <c r="D79" s="17">
        <v>13316.1</v>
      </c>
      <c r="E79" s="9">
        <f>D79/D91*100</f>
        <v>1.8659057744277545</v>
      </c>
      <c r="F79" s="17">
        <v>670.2</v>
      </c>
      <c r="G79" s="9">
        <f>F79/F91*100</f>
        <v>0.78549771043005467</v>
      </c>
      <c r="H79" s="9">
        <f t="shared" si="11"/>
        <v>32.686596713522079</v>
      </c>
      <c r="I79" s="10">
        <f t="shared" si="12"/>
        <v>5.0330051591682254</v>
      </c>
    </row>
    <row r="80" spans="1:9" ht="26.25" customHeight="1" x14ac:dyDescent="0.25">
      <c r="A80" s="3" t="s">
        <v>66</v>
      </c>
      <c r="B80" s="17">
        <v>82.2</v>
      </c>
      <c r="C80" s="9">
        <f>B80/B91*100</f>
        <v>0.10581656402545779</v>
      </c>
      <c r="D80" s="17">
        <v>1384</v>
      </c>
      <c r="E80" s="9">
        <f>D80/D91*100</f>
        <v>0.19393167607693038</v>
      </c>
      <c r="F80" s="17">
        <v>59.8</v>
      </c>
      <c r="G80" s="9">
        <f>F80/F91*100</f>
        <v>7.0087679921989346E-2</v>
      </c>
      <c r="H80" s="9">
        <f t="shared" si="11"/>
        <v>-27.250608272506099</v>
      </c>
      <c r="I80" s="10">
        <f t="shared" si="12"/>
        <v>4.3208092485549132</v>
      </c>
    </row>
    <row r="81" spans="1:10" ht="26.25" customHeight="1" x14ac:dyDescent="0.25">
      <c r="A81" s="3" t="s">
        <v>67</v>
      </c>
      <c r="B81" s="17">
        <f>SUM(B82:B83)</f>
        <v>1093.9000000000001</v>
      </c>
      <c r="C81" s="9">
        <f>B81/B91*100</f>
        <v>1.4081841774628745</v>
      </c>
      <c r="D81" s="17">
        <f>SUM(D82:D83)</f>
        <v>8932.2000000000007</v>
      </c>
      <c r="E81" s="9">
        <f>D81/D91*100</f>
        <v>1.2516159805306051</v>
      </c>
      <c r="F81" s="17">
        <f>SUM(F82:F83)</f>
        <v>1248.3</v>
      </c>
      <c r="G81" s="9">
        <f>F81/F91*100</f>
        <v>1.4630510175019951</v>
      </c>
      <c r="H81" s="9">
        <f t="shared" si="11"/>
        <v>14.114635707103005</v>
      </c>
      <c r="I81" s="10">
        <f t="shared" si="12"/>
        <v>13.975280446026733</v>
      </c>
    </row>
    <row r="82" spans="1:10" ht="15" customHeight="1" x14ac:dyDescent="0.25">
      <c r="A82" s="3" t="s">
        <v>68</v>
      </c>
      <c r="B82" s="17">
        <v>81.900000000000006</v>
      </c>
      <c r="C82" s="9">
        <f>B82/B91*100</f>
        <v>0.10543037218594881</v>
      </c>
      <c r="D82" s="17">
        <v>535</v>
      </c>
      <c r="E82" s="9">
        <f>D82/D91*100</f>
        <v>7.4966363223379878E-2</v>
      </c>
      <c r="F82" s="17">
        <v>83.6</v>
      </c>
      <c r="G82" s="9">
        <f>F82/F91*100</f>
        <v>9.7982107717028588E-2</v>
      </c>
      <c r="H82" s="9">
        <f t="shared" si="11"/>
        <v>2.0757020757020683</v>
      </c>
      <c r="I82" s="10">
        <f t="shared" si="12"/>
        <v>15.626168224299064</v>
      </c>
    </row>
    <row r="83" spans="1:10" ht="15" customHeight="1" x14ac:dyDescent="0.25">
      <c r="A83" s="3" t="s">
        <v>69</v>
      </c>
      <c r="B83" s="17">
        <v>1012</v>
      </c>
      <c r="C83" s="9">
        <f>B83/B91*100</f>
        <v>1.3027538052769254</v>
      </c>
      <c r="D83" s="17">
        <v>8397.2000000000007</v>
      </c>
      <c r="E83" s="9">
        <f>D83/D91*100</f>
        <v>1.1766496173072252</v>
      </c>
      <c r="F83" s="17">
        <v>1164.7</v>
      </c>
      <c r="G83" s="9">
        <f>F83/F91*100</f>
        <v>1.3650689097849666</v>
      </c>
      <c r="H83" s="9">
        <f t="shared" si="11"/>
        <v>15.088932806324109</v>
      </c>
      <c r="I83" s="10">
        <f t="shared" si="12"/>
        <v>13.870099556995189</v>
      </c>
    </row>
    <row r="84" spans="1:10" ht="26.25" customHeight="1" x14ac:dyDescent="0.25">
      <c r="A84" s="3" t="s">
        <v>70</v>
      </c>
      <c r="B84" s="17">
        <f>B85</f>
        <v>191.6</v>
      </c>
      <c r="C84" s="9">
        <f>B84/B91*100</f>
        <v>0.24664785483306217</v>
      </c>
      <c r="D84" s="17">
        <f>D85</f>
        <v>1281.9000000000001</v>
      </c>
      <c r="E84" s="9">
        <f>D84/D91*100</f>
        <v>0.17962501124495453</v>
      </c>
      <c r="F84" s="17">
        <f>F85</f>
        <v>213.7</v>
      </c>
      <c r="G84" s="9">
        <f>F84/F91*100</f>
        <v>0.25046383276470108</v>
      </c>
      <c r="H84" s="9">
        <f t="shared" si="11"/>
        <v>11.534446764091854</v>
      </c>
      <c r="I84" s="10">
        <f t="shared" si="12"/>
        <v>16.670567126920975</v>
      </c>
    </row>
    <row r="85" spans="1:10" ht="26.25" customHeight="1" x14ac:dyDescent="0.25">
      <c r="A85" s="3" t="s">
        <v>71</v>
      </c>
      <c r="B85" s="17">
        <v>191.6</v>
      </c>
      <c r="C85" s="9">
        <f>B85/B91*100</f>
        <v>0.24664785483306217</v>
      </c>
      <c r="D85" s="17">
        <v>1281.9000000000001</v>
      </c>
      <c r="E85" s="9">
        <f>D85/D91*100</f>
        <v>0.17962501124495453</v>
      </c>
      <c r="F85" s="17">
        <v>213.7</v>
      </c>
      <c r="G85" s="9">
        <f>F85/F91*100</f>
        <v>0.25046383276470108</v>
      </c>
      <c r="H85" s="9">
        <f t="shared" si="11"/>
        <v>11.534446764091854</v>
      </c>
      <c r="I85" s="10">
        <f t="shared" si="12"/>
        <v>16.670567126920975</v>
      </c>
    </row>
    <row r="86" spans="1:10" ht="39" customHeight="1" x14ac:dyDescent="0.25">
      <c r="A86" s="3" t="s">
        <v>72</v>
      </c>
      <c r="B86" s="17">
        <f>B87</f>
        <v>0</v>
      </c>
      <c r="C86" s="9">
        <f>B86/B91*100</f>
        <v>0</v>
      </c>
      <c r="D86" s="17">
        <f>D87</f>
        <v>6020.3</v>
      </c>
      <c r="E86" s="9">
        <f>D86/D91*100</f>
        <v>0.84358877853030634</v>
      </c>
      <c r="F86" s="17">
        <f>F87</f>
        <v>0</v>
      </c>
      <c r="G86" s="9">
        <f>F86/F91*100</f>
        <v>0</v>
      </c>
      <c r="H86" s="9" t="e">
        <f t="shared" si="11"/>
        <v>#DIV/0!</v>
      </c>
      <c r="I86" s="10">
        <f t="shared" si="12"/>
        <v>0</v>
      </c>
    </row>
    <row r="87" spans="1:10" ht="39" customHeight="1" x14ac:dyDescent="0.25">
      <c r="A87" s="3" t="s">
        <v>73</v>
      </c>
      <c r="B87" s="17">
        <v>0</v>
      </c>
      <c r="C87" s="9">
        <f>B87/B91*100</f>
        <v>0</v>
      </c>
      <c r="D87" s="17">
        <v>6020.3</v>
      </c>
      <c r="E87" s="9">
        <f>D87/D91*100</f>
        <v>0.84358877853030634</v>
      </c>
      <c r="F87" s="17">
        <v>0</v>
      </c>
      <c r="G87" s="9">
        <f>F87/F91*100</f>
        <v>0</v>
      </c>
      <c r="H87" s="9" t="e">
        <f t="shared" si="11"/>
        <v>#DIV/0!</v>
      </c>
      <c r="I87" s="10">
        <f t="shared" si="12"/>
        <v>0</v>
      </c>
    </row>
    <row r="88" spans="1:10" ht="90" customHeight="1" x14ac:dyDescent="0.25">
      <c r="A88" s="3" t="s">
        <v>74</v>
      </c>
      <c r="B88" s="17">
        <f>SUM(B89:B90)</f>
        <v>0</v>
      </c>
      <c r="C88" s="9">
        <f>B88/B91*100</f>
        <v>0</v>
      </c>
      <c r="D88" s="17">
        <f>SUM(D89:D90)</f>
        <v>1568.2</v>
      </c>
      <c r="E88" s="9">
        <f>D88/D91*100</f>
        <v>0.21974252487271836</v>
      </c>
      <c r="F88" s="17">
        <f>SUM(F89:F90)</f>
        <v>0</v>
      </c>
      <c r="G88" s="9">
        <f>F88/F91*100</f>
        <v>0</v>
      </c>
      <c r="H88" s="9" t="e">
        <f t="shared" si="11"/>
        <v>#DIV/0!</v>
      </c>
      <c r="I88" s="10">
        <f t="shared" si="12"/>
        <v>0</v>
      </c>
    </row>
    <row r="89" spans="1:10" ht="70.5" customHeight="1" x14ac:dyDescent="0.25">
      <c r="A89" s="3" t="s">
        <v>75</v>
      </c>
      <c r="B89" s="17">
        <v>0</v>
      </c>
      <c r="C89" s="9"/>
      <c r="D89" s="17">
        <v>0</v>
      </c>
      <c r="E89" s="9"/>
      <c r="F89" s="17">
        <v>0</v>
      </c>
      <c r="G89" s="9"/>
      <c r="H89" s="9"/>
      <c r="I89" s="10"/>
    </row>
    <row r="90" spans="1:10" ht="26.25" customHeight="1" x14ac:dyDescent="0.25">
      <c r="A90" s="3" t="s">
        <v>76</v>
      </c>
      <c r="B90" s="17">
        <v>0</v>
      </c>
      <c r="C90" s="9">
        <f>B90/B91*100</f>
        <v>0</v>
      </c>
      <c r="D90" s="17">
        <v>1568.2</v>
      </c>
      <c r="E90" s="9">
        <f t="shared" ref="E90:G90" si="13">D90/D91*100</f>
        <v>0.21974252487271836</v>
      </c>
      <c r="F90" s="17">
        <v>0</v>
      </c>
      <c r="G90" s="9">
        <f t="shared" si="13"/>
        <v>0</v>
      </c>
      <c r="H90" s="9" t="e">
        <f t="shared" si="11"/>
        <v>#DIV/0!</v>
      </c>
      <c r="I90" s="10">
        <f t="shared" si="12"/>
        <v>0</v>
      </c>
    </row>
    <row r="91" spans="1:10" s="14" customFormat="1" ht="15" customHeight="1" x14ac:dyDescent="0.25">
      <c r="A91" s="12" t="s">
        <v>77</v>
      </c>
      <c r="B91" s="16">
        <f>B45+B54+B56+B59+B63+B67+B74+B76+B81+B84+B86+B88</f>
        <v>77681.599999999991</v>
      </c>
      <c r="C91" s="13">
        <f>C45+C54+C56+C59+C63+C67+C74+C76+C81+C84+C86+C88</f>
        <v>99.999999999999986</v>
      </c>
      <c r="D91" s="16">
        <f>D45+D54+D56+D59+D63+D67+D74+D76+D81+D84+D86+D88</f>
        <v>713653.39999999991</v>
      </c>
      <c r="E91" s="13"/>
      <c r="F91" s="16">
        <f>F45+F54+F56+F59+F63+F67+F74+F76+F81+F84+F86+F88</f>
        <v>85321.700000000012</v>
      </c>
      <c r="G91" s="13"/>
      <c r="H91" s="9">
        <f t="shared" si="11"/>
        <v>9.8351475767749719</v>
      </c>
      <c r="I91" s="10">
        <f t="shared" si="12"/>
        <v>11.955621594460283</v>
      </c>
    </row>
    <row r="92" spans="1:10" ht="115.5" customHeight="1" x14ac:dyDescent="0.25">
      <c r="A92" s="3" t="s">
        <v>78</v>
      </c>
      <c r="B92" s="17">
        <v>25274.6</v>
      </c>
      <c r="C92" s="9">
        <f>B92/B91*100</f>
        <v>32.536147556178044</v>
      </c>
      <c r="D92" s="17">
        <v>214752.3</v>
      </c>
      <c r="E92" s="9">
        <f t="shared" ref="E92:G92" si="14">D92/D91*100</f>
        <v>30.09196060720793</v>
      </c>
      <c r="F92" s="17">
        <v>25183.1</v>
      </c>
      <c r="G92" s="9">
        <f t="shared" si="14"/>
        <v>29.515469101061036</v>
      </c>
      <c r="H92" s="9">
        <f t="shared" si="11"/>
        <v>-0.36202353350795136</v>
      </c>
      <c r="I92" s="10">
        <f t="shared" si="12"/>
        <v>11.726579878306309</v>
      </c>
      <c r="J92" s="18"/>
    </row>
    <row r="93" spans="1:10" ht="51.75" customHeight="1" x14ac:dyDescent="0.25">
      <c r="A93" s="3" t="s">
        <v>79</v>
      </c>
      <c r="B93" s="17">
        <v>14909.3</v>
      </c>
      <c r="C93" s="9">
        <f>B93/B91*100</f>
        <v>19.192833309303619</v>
      </c>
      <c r="D93" s="17">
        <v>104730.6</v>
      </c>
      <c r="E93" s="9">
        <f t="shared" ref="E93:G93" si="15">D93/D91*100</f>
        <v>14.675275140565436</v>
      </c>
      <c r="F93" s="17">
        <v>15004</v>
      </c>
      <c r="G93" s="9">
        <f t="shared" si="15"/>
        <v>17.585209858687765</v>
      </c>
      <c r="H93" s="9">
        <f t="shared" si="11"/>
        <v>0.63517401890096892</v>
      </c>
      <c r="I93" s="10">
        <f t="shared" si="12"/>
        <v>14.326280953226659</v>
      </c>
    </row>
    <row r="94" spans="1:10" ht="26.25" customHeight="1" x14ac:dyDescent="0.25">
      <c r="A94" s="3" t="s">
        <v>80</v>
      </c>
      <c r="B94" s="17">
        <v>1217.8</v>
      </c>
      <c r="C94" s="9">
        <f>B94/B91*100</f>
        <v>1.5676814071800789</v>
      </c>
      <c r="D94" s="17">
        <v>12592.2</v>
      </c>
      <c r="E94" s="9">
        <f t="shared" ref="E94:G94" si="16">D94/D91*100</f>
        <v>1.7644699794045684</v>
      </c>
      <c r="F94" s="17">
        <v>1439.9</v>
      </c>
      <c r="G94" s="9">
        <f t="shared" si="16"/>
        <v>1.6876128815998741</v>
      </c>
      <c r="H94" s="9">
        <f t="shared" si="11"/>
        <v>18.237805879454754</v>
      </c>
      <c r="I94" s="10">
        <f t="shared" si="12"/>
        <v>11.434856498467305</v>
      </c>
    </row>
    <row r="95" spans="1:10" ht="51.75" customHeight="1" x14ac:dyDescent="0.25">
      <c r="A95" s="3" t="s">
        <v>81</v>
      </c>
      <c r="B95" s="17">
        <v>0</v>
      </c>
      <c r="C95" s="9">
        <f>B95/B91*100</f>
        <v>0</v>
      </c>
      <c r="D95" s="17">
        <v>5407.9</v>
      </c>
      <c r="E95" s="9">
        <f t="shared" ref="E95:G95" si="17">D95/D91*100</f>
        <v>0.75777681434713273</v>
      </c>
      <c r="F95" s="17">
        <v>0</v>
      </c>
      <c r="G95" s="9">
        <f t="shared" si="17"/>
        <v>0</v>
      </c>
      <c r="H95" s="9" t="e">
        <f t="shared" si="11"/>
        <v>#DIV/0!</v>
      </c>
      <c r="I95" s="10">
        <f t="shared" si="12"/>
        <v>0</v>
      </c>
    </row>
    <row r="96" spans="1:10" ht="15" customHeight="1" x14ac:dyDescent="0.25">
      <c r="A96" s="3" t="s">
        <v>82</v>
      </c>
      <c r="B96" s="17">
        <v>0</v>
      </c>
      <c r="C96" s="9">
        <f>B96/B91*100</f>
        <v>0</v>
      </c>
      <c r="D96" s="17">
        <v>1990.2</v>
      </c>
      <c r="E96" s="9">
        <f t="shared" ref="E96:G96" si="18">D96/D91*100</f>
        <v>0.27887487119097315</v>
      </c>
      <c r="F96" s="17">
        <v>0</v>
      </c>
      <c r="G96" s="9">
        <f t="shared" si="18"/>
        <v>0</v>
      </c>
      <c r="H96" s="9" t="e">
        <f t="shared" si="11"/>
        <v>#DIV/0!</v>
      </c>
      <c r="I96" s="10">
        <f t="shared" si="12"/>
        <v>0</v>
      </c>
      <c r="J96" s="18"/>
    </row>
    <row r="97" spans="1:9" ht="51.75" customHeight="1" x14ac:dyDescent="0.25">
      <c r="A97" s="3" t="s">
        <v>83</v>
      </c>
      <c r="B97" s="17">
        <v>36187.1</v>
      </c>
      <c r="C97" s="9">
        <f>B97/B91*100</f>
        <v>46.583875718316825</v>
      </c>
      <c r="D97" s="17">
        <v>348037.7</v>
      </c>
      <c r="E97" s="9">
        <f t="shared" ref="E97:G97" si="19">D97/D91*100</f>
        <v>48.768449782485455</v>
      </c>
      <c r="F97" s="17">
        <v>43121.1</v>
      </c>
      <c r="G97" s="9">
        <f t="shared" si="19"/>
        <v>50.53942900809524</v>
      </c>
      <c r="H97" s="9">
        <f t="shared" si="11"/>
        <v>19.161524410632524</v>
      </c>
      <c r="I97" s="10">
        <f t="shared" si="12"/>
        <v>12.389778463654942</v>
      </c>
    </row>
    <row r="98" spans="1:9" ht="42" customHeight="1" x14ac:dyDescent="0.25">
      <c r="A98" s="3" t="s">
        <v>84</v>
      </c>
      <c r="B98" s="17">
        <v>0</v>
      </c>
      <c r="C98" s="9">
        <f>B98/B91*100</f>
        <v>0</v>
      </c>
      <c r="D98" s="17">
        <v>6020.3</v>
      </c>
      <c r="E98" s="9">
        <f t="shared" ref="E98:G98" si="20">D98/D91*100</f>
        <v>0.84358877853030634</v>
      </c>
      <c r="F98" s="17">
        <v>0</v>
      </c>
      <c r="G98" s="9">
        <f t="shared" si="20"/>
        <v>0</v>
      </c>
      <c r="H98" s="9" t="e">
        <f t="shared" si="11"/>
        <v>#DIV/0!</v>
      </c>
      <c r="I98" s="10">
        <f t="shared" si="12"/>
        <v>0</v>
      </c>
    </row>
    <row r="99" spans="1:9" ht="15" customHeight="1" x14ac:dyDescent="0.25">
      <c r="A99" s="3" t="s">
        <v>85</v>
      </c>
      <c r="B99" s="17">
        <f>SUM(B100:B104)</f>
        <v>92.8</v>
      </c>
      <c r="C99" s="9">
        <f>B99/B91*100</f>
        <v>0.11946200902144138</v>
      </c>
      <c r="D99" s="17">
        <f>SUM(D100:D104)</f>
        <v>20122.2</v>
      </c>
      <c r="E99" s="9">
        <f t="shared" ref="E99:G99" si="21">D99/D91*100</f>
        <v>2.8196040262682143</v>
      </c>
      <c r="F99" s="17">
        <f>SUM(F100:F104)</f>
        <v>573.59999999999991</v>
      </c>
      <c r="G99" s="9">
        <f t="shared" si="21"/>
        <v>0.67227915055607168</v>
      </c>
      <c r="H99" s="9">
        <f t="shared" si="11"/>
        <v>518.10344827586198</v>
      </c>
      <c r="I99" s="10">
        <f t="shared" si="12"/>
        <v>2.8505829382473085</v>
      </c>
    </row>
    <row r="100" spans="1:9" ht="77.25" customHeight="1" x14ac:dyDescent="0.25">
      <c r="A100" s="3" t="s">
        <v>86</v>
      </c>
      <c r="B100" s="17">
        <v>0</v>
      </c>
      <c r="C100" s="9">
        <f>B100/B91*100</f>
        <v>0</v>
      </c>
      <c r="D100" s="17">
        <v>1690</v>
      </c>
      <c r="E100" s="9">
        <f t="shared" ref="E100:G100" si="22">D100/D91*100</f>
        <v>0.23680963335983549</v>
      </c>
      <c r="F100" s="17">
        <v>449.9</v>
      </c>
      <c r="G100" s="9">
        <f t="shared" si="22"/>
        <v>0.52729844810874593</v>
      </c>
      <c r="H100" s="9" t="e">
        <f t="shared" si="11"/>
        <v>#DIV/0!</v>
      </c>
      <c r="I100" s="10">
        <f t="shared" si="12"/>
        <v>26.621301775147927</v>
      </c>
    </row>
    <row r="101" spans="1:9" ht="15" customHeight="1" x14ac:dyDescent="0.25">
      <c r="A101" s="3" t="s">
        <v>87</v>
      </c>
      <c r="B101" s="17">
        <v>15.6</v>
      </c>
      <c r="C101" s="9">
        <f>B101/B91*100</f>
        <v>2.0081975654466441E-2</v>
      </c>
      <c r="D101" s="17">
        <v>62.2</v>
      </c>
      <c r="E101" s="9">
        <f>D101/D91*100</f>
        <v>8.7157154999892121E-3</v>
      </c>
      <c r="F101" s="17">
        <v>61.4</v>
      </c>
      <c r="G101" s="9">
        <f>F101/F91*100</f>
        <v>7.1962935572076031E-2</v>
      </c>
      <c r="H101" s="9">
        <f t="shared" si="11"/>
        <v>293.58974358974359</v>
      </c>
      <c r="I101" s="10">
        <f t="shared" si="12"/>
        <v>98.713826366559474</v>
      </c>
    </row>
    <row r="102" spans="1:9" ht="26.25" customHeight="1" x14ac:dyDescent="0.25">
      <c r="A102" s="3" t="s">
        <v>88</v>
      </c>
      <c r="B102" s="17">
        <v>77.2</v>
      </c>
      <c r="C102" s="9">
        <f>B102/B91*100</f>
        <v>9.9380033366974957E-2</v>
      </c>
      <c r="D102" s="17">
        <v>700.5</v>
      </c>
      <c r="E102" s="9">
        <f>D102/D91*100</f>
        <v>9.8156892407434776E-2</v>
      </c>
      <c r="F102" s="17">
        <v>62.3</v>
      </c>
      <c r="G102" s="9">
        <f>F102/F91*100</f>
        <v>7.3017766875249773E-2</v>
      </c>
      <c r="H102" s="9">
        <f t="shared" si="11"/>
        <v>-19.300518134715034</v>
      </c>
      <c r="I102" s="10">
        <f t="shared" si="12"/>
        <v>8.8936473947180588</v>
      </c>
    </row>
    <row r="103" spans="1:9" ht="15" customHeight="1" x14ac:dyDescent="0.25">
      <c r="A103" s="3" t="s">
        <v>89</v>
      </c>
      <c r="B103" s="17">
        <v>0</v>
      </c>
      <c r="C103" s="9">
        <f>B103/B91*100</f>
        <v>0</v>
      </c>
      <c r="D103" s="17">
        <v>17669.5</v>
      </c>
      <c r="E103" s="9">
        <f>D103/D91*100</f>
        <v>2.4759217850009545</v>
      </c>
      <c r="F103" s="17">
        <v>0</v>
      </c>
      <c r="G103" s="9">
        <f>F103/F91*100</f>
        <v>0</v>
      </c>
      <c r="H103" s="9" t="e">
        <f t="shared" si="11"/>
        <v>#DIV/0!</v>
      </c>
      <c r="I103" s="10">
        <f t="shared" si="12"/>
        <v>0</v>
      </c>
    </row>
    <row r="104" spans="1:9" ht="15" customHeight="1" x14ac:dyDescent="0.25">
      <c r="A104" s="3" t="s">
        <v>90</v>
      </c>
      <c r="B104" s="17">
        <v>0</v>
      </c>
      <c r="C104" s="9">
        <f>B104/B91*100</f>
        <v>0</v>
      </c>
      <c r="D104" s="17">
        <v>0</v>
      </c>
      <c r="E104" s="9">
        <f>D104/D91*100</f>
        <v>0</v>
      </c>
      <c r="F104" s="17">
        <v>0</v>
      </c>
      <c r="G104" s="9">
        <f>F104/F91*100</f>
        <v>0</v>
      </c>
      <c r="H104" s="9" t="e">
        <f t="shared" si="11"/>
        <v>#DIV/0!</v>
      </c>
      <c r="I104" s="10" t="e">
        <f t="shared" si="12"/>
        <v>#DIV/0!</v>
      </c>
    </row>
    <row r="105" spans="1:9" ht="26.25" customHeight="1" x14ac:dyDescent="0.25">
      <c r="A105" s="3" t="s">
        <v>91</v>
      </c>
      <c r="B105" s="17">
        <f>B44-B91</f>
        <v>6163.4000000000087</v>
      </c>
      <c r="C105" s="9"/>
      <c r="D105" s="17">
        <f>D44-D91</f>
        <v>-50520.399999999907</v>
      </c>
      <c r="E105" s="9"/>
      <c r="F105" s="17">
        <f>F44-F91</f>
        <v>3470.2999999999884</v>
      </c>
      <c r="G105" s="9"/>
      <c r="H105" s="9"/>
      <c r="I105" s="9"/>
    </row>
    <row r="106" spans="1:9" x14ac:dyDescent="0.25">
      <c r="A106" s="25" t="s">
        <v>92</v>
      </c>
      <c r="B106" s="26"/>
      <c r="C106" s="26"/>
      <c r="D106" s="26"/>
      <c r="E106" s="26"/>
      <c r="F106" s="26"/>
      <c r="G106" s="26"/>
      <c r="H106" s="26"/>
      <c r="I106" s="27"/>
    </row>
    <row r="107" spans="1:9" ht="64.5" customHeight="1" x14ac:dyDescent="0.25">
      <c r="A107" s="3" t="s">
        <v>93</v>
      </c>
      <c r="B107" s="7"/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94</v>
      </c>
      <c r="B108" s="7"/>
      <c r="C108" s="8"/>
      <c r="D108" s="8">
        <v>35469</v>
      </c>
      <c r="E108" s="8"/>
      <c r="F108" s="8"/>
      <c r="G108" s="8"/>
      <c r="H108" s="8"/>
      <c r="I108" s="8"/>
    </row>
    <row r="109" spans="1:9" ht="39" customHeight="1" x14ac:dyDescent="0.25">
      <c r="A109" s="3" t="s">
        <v>95</v>
      </c>
      <c r="B109" s="7"/>
      <c r="C109" s="8"/>
      <c r="D109" s="8">
        <v>-35469</v>
      </c>
      <c r="E109" s="8"/>
      <c r="F109" s="8">
        <v>-5912</v>
      </c>
      <c r="G109" s="8"/>
      <c r="H109" s="8"/>
      <c r="I109" s="8"/>
    </row>
    <row r="110" spans="1:9" ht="39" customHeight="1" x14ac:dyDescent="0.25">
      <c r="A110" s="3" t="s">
        <v>96</v>
      </c>
      <c r="B110" s="7"/>
      <c r="C110" s="8"/>
      <c r="D110" s="8"/>
      <c r="E110" s="8"/>
      <c r="F110" s="8"/>
      <c r="G110" s="8"/>
      <c r="H110" s="8"/>
      <c r="I110" s="8"/>
    </row>
    <row r="111" spans="1:9" ht="51.75" customHeight="1" x14ac:dyDescent="0.25">
      <c r="A111" s="3" t="s">
        <v>97</v>
      </c>
      <c r="B111" s="7"/>
      <c r="C111" s="8"/>
      <c r="D111" s="8"/>
      <c r="E111" s="8"/>
      <c r="F111" s="8"/>
      <c r="G111" s="8"/>
      <c r="H111" s="8"/>
      <c r="I111" s="8"/>
    </row>
    <row r="112" spans="1:9" ht="51.75" customHeight="1" x14ac:dyDescent="0.25">
      <c r="A112" s="3" t="s">
        <v>98</v>
      </c>
      <c r="B112" s="7"/>
      <c r="C112" s="8"/>
      <c r="D112" s="8"/>
      <c r="E112" s="8"/>
      <c r="F112" s="8"/>
      <c r="G112" s="8"/>
      <c r="H112" s="8"/>
      <c r="I112" s="8"/>
    </row>
    <row r="113" spans="1:9" ht="39" customHeight="1" x14ac:dyDescent="0.25">
      <c r="A113" s="3" t="s">
        <v>99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 x14ac:dyDescent="0.25">
      <c r="A114" s="3" t="s">
        <v>100</v>
      </c>
      <c r="B114" s="8">
        <v>-6165</v>
      </c>
      <c r="C114" s="8"/>
      <c r="D114" s="8">
        <v>17733</v>
      </c>
      <c r="E114" s="8"/>
      <c r="F114" s="8">
        <v>2441</v>
      </c>
      <c r="G114" s="8"/>
      <c r="H114" s="8"/>
      <c r="I114" s="8"/>
    </row>
    <row r="115" spans="1:9" ht="39" customHeight="1" x14ac:dyDescent="0.25">
      <c r="A115" s="3" t="s">
        <v>101</v>
      </c>
      <c r="B115" s="7">
        <f t="shared" ref="B115" si="23">SUM(B107:B114)</f>
        <v>-6165</v>
      </c>
      <c r="C115" s="7"/>
      <c r="D115" s="7">
        <f t="shared" ref="D115:F115" si="24">SUM(D107:D114)</f>
        <v>17733</v>
      </c>
      <c r="E115" s="7"/>
      <c r="F115" s="7">
        <f t="shared" si="24"/>
        <v>-3471</v>
      </c>
      <c r="G115" s="8"/>
      <c r="H115" s="8"/>
      <c r="I115" s="8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6"/>
      <c r="E117" s="1"/>
      <c r="F117" s="1"/>
      <c r="G117" s="1"/>
      <c r="H117" s="1"/>
      <c r="I117" s="1"/>
    </row>
  </sheetData>
  <autoFilter ref="A6:I115" xr:uid="{00000000-0009-0000-0000-000000000000}"/>
  <mergeCells count="3">
    <mergeCell ref="A2:I2"/>
    <mergeCell ref="A7:I7"/>
    <mergeCell ref="A106:I10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2025-03-11T09:47:37Z</dcterms:modified>
</cp:coreProperties>
</file>