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4\save\13 ИНФОРМАЦИЯ НА САЙТ\2025 год\Исполнение консолидация 2025\"/>
    </mc:Choice>
  </mc:AlternateContent>
  <xr:revisionPtr revIDLastSave="0" documentId="13_ncr:1_{E99DB10E-BED5-423D-8100-3AD0F447406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Информация!$A$6:$I$115</definedName>
  </definedNames>
  <calcPr calcId="191029"/>
</workbook>
</file>

<file path=xl/calcChain.xml><?xml version="1.0" encoding="utf-8"?>
<calcChain xmlns="http://schemas.openxmlformats.org/spreadsheetml/2006/main">
  <c r="F99" i="1" l="1"/>
  <c r="I40" i="1"/>
  <c r="I41" i="1"/>
  <c r="H40" i="1"/>
  <c r="H41" i="1"/>
  <c r="H42" i="1"/>
  <c r="H38" i="1"/>
  <c r="B35" i="1"/>
  <c r="B34" i="1" s="1"/>
  <c r="B33" i="1" s="1"/>
  <c r="B26" i="1"/>
  <c r="B20" i="1"/>
  <c r="B15" i="1"/>
  <c r="B12" i="1"/>
  <c r="B11" i="1" s="1"/>
  <c r="B9" i="1"/>
  <c r="B8" i="1" l="1"/>
  <c r="B45" i="1"/>
  <c r="C11" i="1" s="1"/>
  <c r="B99" i="1"/>
  <c r="B88" i="1"/>
  <c r="B86" i="1"/>
  <c r="B84" i="1"/>
  <c r="B81" i="1"/>
  <c r="B76" i="1"/>
  <c r="B74" i="1"/>
  <c r="B67" i="1"/>
  <c r="B63" i="1"/>
  <c r="B59" i="1"/>
  <c r="B56" i="1"/>
  <c r="B54" i="1"/>
  <c r="H28" i="1"/>
  <c r="H27" i="1"/>
  <c r="I28" i="1"/>
  <c r="F26" i="1"/>
  <c r="H26" i="1" s="1"/>
  <c r="D26" i="1"/>
  <c r="I14" i="1"/>
  <c r="H14" i="1"/>
  <c r="B115" i="1"/>
  <c r="F9" i="1"/>
  <c r="F12" i="1"/>
  <c r="F11" i="1" s="1"/>
  <c r="F15" i="1"/>
  <c r="F20" i="1"/>
  <c r="F35" i="1"/>
  <c r="F34" i="1" s="1"/>
  <c r="F33" i="1" s="1"/>
  <c r="F8" i="1" l="1"/>
  <c r="B44" i="1"/>
  <c r="F44" i="1"/>
  <c r="D115" i="1" l="1"/>
  <c r="I43" i="1"/>
  <c r="H43" i="1"/>
  <c r="I39" i="1"/>
  <c r="H39" i="1"/>
  <c r="I38" i="1"/>
  <c r="I36" i="1"/>
  <c r="H36" i="1"/>
  <c r="D35" i="1"/>
  <c r="D34" i="1"/>
  <c r="D33" i="1" s="1"/>
  <c r="I32" i="1"/>
  <c r="H32" i="1"/>
  <c r="I31" i="1"/>
  <c r="H31" i="1"/>
  <c r="I30" i="1"/>
  <c r="H30" i="1"/>
  <c r="I29" i="1"/>
  <c r="H29" i="1"/>
  <c r="I27" i="1"/>
  <c r="I25" i="1"/>
  <c r="H25" i="1"/>
  <c r="I23" i="1"/>
  <c r="H23" i="1"/>
  <c r="D20" i="1"/>
  <c r="I19" i="1"/>
  <c r="H19" i="1"/>
  <c r="I18" i="1"/>
  <c r="H17" i="1"/>
  <c r="I16" i="1"/>
  <c r="H16" i="1"/>
  <c r="D15" i="1"/>
  <c r="I13" i="1"/>
  <c r="H13" i="1"/>
  <c r="D12" i="1"/>
  <c r="D11" i="1" s="1"/>
  <c r="I10" i="1"/>
  <c r="H10" i="1"/>
  <c r="D9" i="1"/>
  <c r="D8" i="1" l="1"/>
  <c r="I34" i="1"/>
  <c r="I12" i="1"/>
  <c r="H15" i="1"/>
  <c r="I15" i="1"/>
  <c r="H9" i="1"/>
  <c r="I9" i="1"/>
  <c r="I11" i="1"/>
  <c r="H33" i="1"/>
  <c r="H34" i="1"/>
  <c r="H35" i="1"/>
  <c r="H11" i="1"/>
  <c r="H12" i="1"/>
  <c r="I33" i="1"/>
  <c r="I35" i="1"/>
  <c r="I26" i="1"/>
  <c r="D56" i="1"/>
  <c r="I57" i="1"/>
  <c r="H57" i="1"/>
  <c r="C26" i="1" l="1"/>
  <c r="C33" i="1"/>
  <c r="C8" i="1"/>
  <c r="G8" i="1"/>
  <c r="C41" i="1"/>
  <c r="C37" i="1"/>
  <c r="C32" i="1"/>
  <c r="C27" i="1"/>
  <c r="C22" i="1"/>
  <c r="C18" i="1"/>
  <c r="C13" i="1"/>
  <c r="C40" i="1"/>
  <c r="C36" i="1"/>
  <c r="C31" i="1"/>
  <c r="C25" i="1"/>
  <c r="C21" i="1"/>
  <c r="C17" i="1"/>
  <c r="C12" i="1"/>
  <c r="C43" i="1"/>
  <c r="C39" i="1"/>
  <c r="C35" i="1"/>
  <c r="C30" i="1"/>
  <c r="C24" i="1"/>
  <c r="C20" i="1"/>
  <c r="C16" i="1"/>
  <c r="C10" i="1"/>
  <c r="C42" i="1"/>
  <c r="C38" i="1"/>
  <c r="C34" i="1"/>
  <c r="C29" i="1"/>
  <c r="C23" i="1"/>
  <c r="C19" i="1"/>
  <c r="C15" i="1"/>
  <c r="C9" i="1"/>
  <c r="D44" i="1"/>
  <c r="I8" i="1"/>
  <c r="I44" i="1" s="1"/>
  <c r="F88" i="1"/>
  <c r="D88" i="1"/>
  <c r="H51" i="1"/>
  <c r="I51" i="1"/>
  <c r="I48" i="1"/>
  <c r="H48" i="1"/>
  <c r="H46" i="1"/>
  <c r="H49" i="1"/>
  <c r="H52" i="1"/>
  <c r="H55" i="1"/>
  <c r="D99" i="1"/>
  <c r="I46" i="1"/>
  <c r="I47" i="1"/>
  <c r="I49" i="1"/>
  <c r="I50" i="1"/>
  <c r="I52" i="1"/>
  <c r="I53" i="1"/>
  <c r="I55" i="1"/>
  <c r="I60" i="1"/>
  <c r="I61" i="1"/>
  <c r="I62" i="1"/>
  <c r="I64" i="1"/>
  <c r="I65" i="1"/>
  <c r="I66" i="1"/>
  <c r="I68" i="1"/>
  <c r="I69" i="1"/>
  <c r="I70" i="1"/>
  <c r="I71" i="1"/>
  <c r="I72" i="1"/>
  <c r="I73" i="1"/>
  <c r="I75" i="1"/>
  <c r="I77" i="1"/>
  <c r="I78" i="1"/>
  <c r="I79" i="1"/>
  <c r="I80" i="1"/>
  <c r="I82" i="1"/>
  <c r="I83" i="1"/>
  <c r="I85" i="1"/>
  <c r="I87" i="1"/>
  <c r="I90" i="1"/>
  <c r="I92" i="1"/>
  <c r="I93" i="1"/>
  <c r="I94" i="1"/>
  <c r="I95" i="1"/>
  <c r="I96" i="1"/>
  <c r="I97" i="1"/>
  <c r="I98" i="1"/>
  <c r="I100" i="1"/>
  <c r="I101" i="1"/>
  <c r="I102" i="1"/>
  <c r="I103" i="1"/>
  <c r="I104" i="1"/>
  <c r="H60" i="1"/>
  <c r="H61" i="1"/>
  <c r="H62" i="1"/>
  <c r="H64" i="1"/>
  <c r="H65" i="1"/>
  <c r="H66" i="1"/>
  <c r="H68" i="1"/>
  <c r="H69" i="1"/>
  <c r="H70" i="1"/>
  <c r="H71" i="1"/>
  <c r="H72" i="1"/>
  <c r="H73" i="1"/>
  <c r="H75" i="1"/>
  <c r="H77" i="1"/>
  <c r="H78" i="1"/>
  <c r="H79" i="1"/>
  <c r="H80" i="1"/>
  <c r="H82" i="1"/>
  <c r="H83" i="1"/>
  <c r="H85" i="1"/>
  <c r="H87" i="1"/>
  <c r="H90" i="1"/>
  <c r="H92" i="1"/>
  <c r="H93" i="1"/>
  <c r="H94" i="1"/>
  <c r="H95" i="1"/>
  <c r="H96" i="1"/>
  <c r="H97" i="1"/>
  <c r="H98" i="1"/>
  <c r="H100" i="1"/>
  <c r="H101" i="1"/>
  <c r="H102" i="1"/>
  <c r="H103" i="1"/>
  <c r="H104" i="1"/>
  <c r="H53" i="1"/>
  <c r="H50" i="1"/>
  <c r="H47" i="1"/>
  <c r="F86" i="1"/>
  <c r="D86" i="1"/>
  <c r="F84" i="1"/>
  <c r="D84" i="1"/>
  <c r="F81" i="1"/>
  <c r="D81" i="1"/>
  <c r="F76" i="1"/>
  <c r="D76" i="1"/>
  <c r="F74" i="1"/>
  <c r="D74" i="1"/>
  <c r="F67" i="1"/>
  <c r="D67" i="1"/>
  <c r="F63" i="1"/>
  <c r="D63" i="1"/>
  <c r="F59" i="1"/>
  <c r="F56" i="1" s="1"/>
  <c r="D59" i="1"/>
  <c r="F54" i="1"/>
  <c r="F45" i="1"/>
  <c r="D54" i="1"/>
  <c r="D45" i="1"/>
  <c r="H58" i="1" l="1"/>
  <c r="I58" i="1"/>
  <c r="E14" i="1"/>
  <c r="E28" i="1"/>
  <c r="C14" i="1"/>
  <c r="C28" i="1"/>
  <c r="G28" i="1"/>
  <c r="G14" i="1"/>
  <c r="H8" i="1"/>
  <c r="H44" i="1" s="1"/>
  <c r="C44" i="1"/>
  <c r="G42" i="1"/>
  <c r="G40" i="1"/>
  <c r="G38" i="1"/>
  <c r="G36" i="1"/>
  <c r="G34" i="1"/>
  <c r="G32" i="1"/>
  <c r="G30" i="1"/>
  <c r="G27" i="1"/>
  <c r="G25" i="1"/>
  <c r="G23" i="1"/>
  <c r="G21" i="1"/>
  <c r="G19" i="1"/>
  <c r="G17" i="1"/>
  <c r="G15" i="1"/>
  <c r="G12" i="1"/>
  <c r="G10" i="1"/>
  <c r="G43" i="1"/>
  <c r="G41" i="1"/>
  <c r="G39" i="1"/>
  <c r="G37" i="1"/>
  <c r="G35" i="1"/>
  <c r="G33" i="1"/>
  <c r="G44" i="1" s="1"/>
  <c r="G31" i="1"/>
  <c r="G29" i="1"/>
  <c r="G26" i="1"/>
  <c r="G24" i="1"/>
  <c r="G22" i="1"/>
  <c r="G20" i="1"/>
  <c r="G18" i="1"/>
  <c r="G16" i="1"/>
  <c r="G13" i="1"/>
  <c r="G11" i="1"/>
  <c r="G9" i="1"/>
  <c r="E42" i="1"/>
  <c r="E40" i="1"/>
  <c r="E38" i="1"/>
  <c r="E36" i="1"/>
  <c r="E34" i="1"/>
  <c r="E32" i="1"/>
  <c r="E30" i="1"/>
  <c r="E27" i="1"/>
  <c r="E25" i="1"/>
  <c r="E23" i="1"/>
  <c r="E21" i="1"/>
  <c r="E19" i="1"/>
  <c r="E17" i="1"/>
  <c r="E15" i="1"/>
  <c r="E12" i="1"/>
  <c r="E10" i="1"/>
  <c r="E43" i="1"/>
  <c r="E41" i="1"/>
  <c r="E39" i="1"/>
  <c r="E37" i="1"/>
  <c r="E35" i="1"/>
  <c r="E33" i="1"/>
  <c r="E31" i="1"/>
  <c r="E29" i="1"/>
  <c r="E26" i="1"/>
  <c r="E24" i="1"/>
  <c r="E22" i="1"/>
  <c r="E20" i="1"/>
  <c r="E18" i="1"/>
  <c r="E16" i="1"/>
  <c r="E13" i="1"/>
  <c r="E11" i="1"/>
  <c r="E9" i="1"/>
  <c r="E8" i="1"/>
  <c r="I56" i="1"/>
  <c r="I67" i="1"/>
  <c r="I76" i="1"/>
  <c r="I63" i="1"/>
  <c r="I81" i="1"/>
  <c r="I86" i="1"/>
  <c r="I74" i="1"/>
  <c r="I59" i="1"/>
  <c r="I84" i="1"/>
  <c r="I54" i="1"/>
  <c r="I99" i="1"/>
  <c r="I45" i="1"/>
  <c r="H99" i="1"/>
  <c r="H88" i="1"/>
  <c r="H86" i="1"/>
  <c r="H84" i="1"/>
  <c r="H81" i="1"/>
  <c r="H76" i="1"/>
  <c r="H74" i="1"/>
  <c r="H67" i="1"/>
  <c r="H63" i="1"/>
  <c r="H59" i="1"/>
  <c r="H56" i="1"/>
  <c r="H54" i="1"/>
  <c r="H45" i="1"/>
  <c r="F91" i="1"/>
  <c r="E44" i="1" l="1"/>
  <c r="G48" i="1"/>
  <c r="G57" i="1"/>
  <c r="G84" i="1"/>
  <c r="G67" i="1"/>
  <c r="G47" i="1"/>
  <c r="G82" i="1"/>
  <c r="G88" i="1"/>
  <c r="G79" i="1"/>
  <c r="G87" i="1"/>
  <c r="G78" i="1"/>
  <c r="G46" i="1"/>
  <c r="G63" i="1"/>
  <c r="G61" i="1"/>
  <c r="G90" i="1"/>
  <c r="G83" i="1"/>
  <c r="G71" i="1"/>
  <c r="G54" i="1"/>
  <c r="F105" i="1"/>
  <c r="F115" i="1" s="1"/>
  <c r="G86" i="1"/>
  <c r="G80" i="1"/>
  <c r="G69" i="1"/>
  <c r="G59" i="1"/>
  <c r="G85" i="1"/>
  <c r="G81" i="1"/>
  <c r="G73" i="1"/>
  <c r="G65" i="1"/>
  <c r="G56" i="1"/>
  <c r="G52" i="1"/>
  <c r="G49" i="1"/>
  <c r="B91" i="1"/>
  <c r="C57" i="1" s="1"/>
  <c r="G45" i="1"/>
  <c r="G74" i="1"/>
  <c r="G72" i="1"/>
  <c r="G70" i="1"/>
  <c r="G68" i="1"/>
  <c r="G66" i="1"/>
  <c r="G64" i="1"/>
  <c r="G62" i="1"/>
  <c r="G60" i="1"/>
  <c r="G58" i="1"/>
  <c r="G55" i="1"/>
  <c r="G53" i="1"/>
  <c r="G50" i="1"/>
  <c r="C48" i="1" l="1"/>
  <c r="H91" i="1"/>
  <c r="C104" i="1"/>
  <c r="C93" i="1"/>
  <c r="C60" i="1"/>
  <c r="C92" i="1"/>
  <c r="C94" i="1"/>
  <c r="C45" i="1"/>
  <c r="C61" i="1"/>
  <c r="C58" i="1"/>
  <c r="C76" i="1"/>
  <c r="C54" i="1"/>
  <c r="C67" i="1"/>
  <c r="C79" i="1"/>
  <c r="C80" i="1"/>
  <c r="C97" i="1"/>
  <c r="C64" i="1"/>
  <c r="C87" i="1"/>
  <c r="C102" i="1"/>
  <c r="C53" i="1"/>
  <c r="C71" i="1"/>
  <c r="C95" i="1"/>
  <c r="C46" i="1"/>
  <c r="C49" i="1"/>
  <c r="C73" i="1"/>
  <c r="C96" i="1"/>
  <c r="C47" i="1"/>
  <c r="C63" i="1"/>
  <c r="C85" i="1"/>
  <c r="C59" i="1"/>
  <c r="C88" i="1"/>
  <c r="C72" i="1"/>
  <c r="C55" i="1"/>
  <c r="C75" i="1"/>
  <c r="C77" i="1"/>
  <c r="C100" i="1"/>
  <c r="C65" i="1"/>
  <c r="C56" i="1"/>
  <c r="C78" i="1"/>
  <c r="C101" i="1"/>
  <c r="C66" i="1"/>
  <c r="C69" i="1"/>
  <c r="C90" i="1"/>
  <c r="C81" i="1"/>
  <c r="C84" i="1"/>
  <c r="C68" i="1"/>
  <c r="C50" i="1"/>
  <c r="C99" i="1"/>
  <c r="C82" i="1"/>
  <c r="B105" i="1"/>
  <c r="C86" i="1"/>
  <c r="C62" i="1"/>
  <c r="C83" i="1"/>
  <c r="C70" i="1"/>
  <c r="C52" i="1"/>
  <c r="C74" i="1"/>
  <c r="C98" i="1"/>
  <c r="C103" i="1"/>
  <c r="C91" i="1" l="1"/>
  <c r="G96" i="1"/>
  <c r="G93" i="1"/>
  <c r="G94" i="1"/>
  <c r="G99" i="1"/>
  <c r="G100" i="1"/>
  <c r="G97" i="1"/>
  <c r="G98" i="1"/>
  <c r="G76" i="1"/>
  <c r="G103" i="1"/>
  <c r="G104" i="1"/>
  <c r="G101" i="1"/>
  <c r="G102" i="1"/>
  <c r="G95" i="1"/>
  <c r="G92" i="1"/>
  <c r="G75" i="1"/>
  <c r="G77" i="1"/>
  <c r="I88" i="1"/>
  <c r="D91" i="1"/>
  <c r="E88" i="1" l="1"/>
  <c r="E57" i="1"/>
  <c r="E46" i="1"/>
  <c r="E67" i="1"/>
  <c r="E72" i="1"/>
  <c r="E66" i="1"/>
  <c r="E74" i="1"/>
  <c r="E49" i="1"/>
  <c r="E63" i="1"/>
  <c r="E60" i="1"/>
  <c r="E93" i="1"/>
  <c r="E86" i="1"/>
  <c r="E84" i="1"/>
  <c r="E48" i="1"/>
  <c r="D105" i="1"/>
  <c r="E73" i="1"/>
  <c r="E59" i="1"/>
  <c r="E68" i="1"/>
  <c r="E70" i="1"/>
  <c r="E104" i="1"/>
  <c r="E64" i="1"/>
  <c r="E97" i="1"/>
  <c r="E71" i="1"/>
  <c r="E96" i="1"/>
  <c r="E75" i="1"/>
  <c r="E92" i="1"/>
  <c r="E102" i="1"/>
  <c r="E78" i="1"/>
  <c r="E81" i="1"/>
  <c r="E99" i="1"/>
  <c r="E90" i="1"/>
  <c r="E85" i="1"/>
  <c r="E47" i="1"/>
  <c r="E50" i="1"/>
  <c r="E80" i="1"/>
  <c r="E95" i="1"/>
  <c r="E61" i="1"/>
  <c r="E62" i="1"/>
  <c r="E53" i="1"/>
  <c r="E76" i="1"/>
  <c r="E52" i="1"/>
  <c r="E56" i="1"/>
  <c r="E45" i="1"/>
  <c r="E79" i="1"/>
  <c r="E94" i="1"/>
  <c r="E77" i="1"/>
  <c r="E69" i="1"/>
  <c r="E65" i="1"/>
  <c r="I91" i="1"/>
  <c r="E55" i="1"/>
  <c r="E101" i="1"/>
  <c r="E103" i="1"/>
  <c r="E82" i="1"/>
  <c r="E87" i="1"/>
  <c r="E98" i="1"/>
  <c r="E100" i="1"/>
  <c r="E83" i="1"/>
  <c r="E58" i="1"/>
  <c r="E54" i="1"/>
</calcChain>
</file>

<file path=xl/sharedStrings.xml><?xml version="1.0" encoding="utf-8"?>
<sst xmlns="http://schemas.openxmlformats.org/spreadsheetml/2006/main" count="122" uniqueCount="120">
  <si>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</si>
  <si>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</si>
  <si>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</si>
  <si>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</si>
  <si>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</si>
  <si>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</si>
  <si>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</si>
  <si>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</si>
  <si>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</si>
  <si>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</si>
  <si>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</si>
  <si>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</si>
  <si>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</si>
  <si>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</si>
  <si>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</si>
  <si>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</si>
  <si>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</si>
  <si>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</si>
  <si>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</si>
  <si>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</si>
  <si>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</si>
  <si>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</si>
  <si>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</si>
  <si>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</si>
  <si>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</si>
  <si>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</si>
  <si>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</si>
  <si>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</si>
  <si>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</si>
  <si>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</si>
  <si>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</si>
  <si>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</si>
  <si>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</si>
  <si>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</si>
  <si>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</si>
  <si>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</si>
  <si>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</si>
  <si>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</si>
  <si>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</si>
  <si>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</si>
  <si>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</si>
  <si>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</si>
  <si>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</si>
  <si>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</si>
  <si>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</si>
  <si>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</si>
  <si>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</si>
  <si>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</si>
  <si>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</si>
  <si>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</si>
  <si>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</si>
  <si>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</si>
  <si>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</si>
  <si>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</si>
  <si>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</si>
  <si>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</si>
  <si>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</si>
  <si>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</si>
  <si>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</si>
  <si>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</si>
  <si>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</si>
  <si>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</si>
  <si>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</si>
  <si>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</si>
  <si>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</si>
  <si>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</si>
  <si>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</si>
  <si>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</si>
  <si>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</si>
  <si>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</si>
  <si>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</si>
  <si>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</si>
  <si>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</si>
  <si>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</si>
  <si>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</si>
  <si>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</si>
  <si>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</si>
  <si>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</si>
  <si>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</si>
  <si>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</si>
  <si>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</si>
  <si>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</si>
  <si>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</si>
  <si>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</si>
  <si>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</si>
  <si>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</si>
  <si>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</si>
  <si>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</si>
  <si>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</si>
  <si>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</si>
  <si>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</si>
  <si>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</si>
  <si>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</si>
  <si>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</si>
  <si>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</si>
  <si>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</si>
  <si>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</si>
  <si>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</si>
  <si>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</si>
  <si>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</si>
  <si>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</si>
  <si>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</si>
  <si>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</si>
  <si>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</si>
  <si>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Обеспечение выборов и рефероендумов</t>
  </si>
  <si>
    <t>Гражданская оборона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</si>
  <si>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</si>
  <si>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</si>
  <si>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</si>
  <si>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</si>
  <si>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</si>
  <si>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</si>
  <si>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</si>
  <si>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</si>
  <si>
    <t>ТУРИСТИЧЕСКИЙ НАЛОГ</t>
  </si>
  <si>
    <t>Плата за использование лесов</t>
  </si>
  <si>
    <t>Информация об исполнении консолидированного бюджета Пряжинского национального муниципального района за январь-апрель  2025 года</t>
  </si>
  <si>
    <t>Факт на 01.05 .2024 (отчетный) год</t>
  </si>
  <si>
    <t>План на 2025 год по состоянию на 01.05.2025 (текущий) год</t>
  </si>
  <si>
    <t>Факт на 01.05.2025 (текущий)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</si>
</sst>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0" fillId="0" borderId="0" xfId="0" applyNumberFormat="1"/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7"/>
  <sheetViews>
    <sheetView tabSelected="1" topLeftCell="A91" workbookViewId="0">
      <selection activeCell="D94" sqref="D94"/>
    </sheetView>
  </sheetViews>
  <sheetFormatPr defaultRowHeight="15" x14ac:dyDescent="0.2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  <col min="10" max="10" width="9.42578125" bestFit="1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35.25" customHeight="1" x14ac:dyDescent="0.25">
      <c r="A2" s="21" t="s">
        <v>116</v>
      </c>
      <c r="B2" s="21"/>
      <c r="C2" s="21"/>
      <c r="D2" s="21"/>
      <c r="E2" s="21"/>
      <c r="F2" s="21"/>
      <c r="G2" s="21"/>
      <c r="H2" s="21"/>
      <c r="I2" s="2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25">
      <c r="A5" s="2" t="s">
        <v>1</v>
      </c>
      <c r="B5" s="2" t="s">
        <v>117</v>
      </c>
      <c r="C5" s="11" t="s">
        <v>2</v>
      </c>
      <c r="D5" s="2" t="s">
        <v>118</v>
      </c>
      <c r="E5" s="2" t="s">
        <v>2</v>
      </c>
      <c r="F5" s="2" t="s">
        <v>119</v>
      </c>
      <c r="G5" s="2" t="s">
        <v>2</v>
      </c>
      <c r="H5" s="4" t="s">
        <v>3</v>
      </c>
      <c r="I5" s="4" t="s">
        <v>4</v>
      </c>
    </row>
    <row r="6" spans="1:9" ht="15" customHeight="1" x14ac:dyDescent="0.25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 x14ac:dyDescent="0.25">
      <c r="A7" s="22" t="s">
        <v>7</v>
      </c>
      <c r="B7" s="23"/>
      <c r="C7" s="23"/>
      <c r="D7" s="23"/>
      <c r="E7" s="23"/>
      <c r="F7" s="23"/>
      <c r="G7" s="23"/>
      <c r="H7" s="23"/>
      <c r="I7" s="24"/>
    </row>
    <row r="8" spans="1:9" ht="26.25" customHeight="1" x14ac:dyDescent="0.25">
      <c r="A8" s="3" t="s">
        <v>8</v>
      </c>
      <c r="B8" s="15">
        <f>B9+B11+B14+B23+B24+B25+B29+B30+B15+B20+B26+B31+B32</f>
        <v>63828</v>
      </c>
      <c r="C8" s="15">
        <f>B8/B44*100</f>
        <v>35.179153094462542</v>
      </c>
      <c r="D8" s="15">
        <f>D9+D11+D15+D20+D23+D24+D25+D26+D29+D30+D31+D32+D14</f>
        <v>280855</v>
      </c>
      <c r="E8" s="15">
        <f>D8/D44*100</f>
        <v>38.448254170948694</v>
      </c>
      <c r="F8" s="15">
        <f>F9+F11+F15+F20+F23+F24+F25+F26+F29+F30+F31+F32+F14</f>
        <v>87039</v>
      </c>
      <c r="G8" s="10">
        <f>F8/F44*100</f>
        <v>39.550058389716142</v>
      </c>
      <c r="H8" s="10">
        <f>F8/B8*100-100</f>
        <v>36.364918217710084</v>
      </c>
      <c r="I8" s="10">
        <f>F8/D8*100</f>
        <v>30.990724751206137</v>
      </c>
    </row>
    <row r="9" spans="1:9" ht="26.25" customHeight="1" x14ac:dyDescent="0.25">
      <c r="A9" s="3" t="s">
        <v>9</v>
      </c>
      <c r="B9" s="15">
        <f>B10</f>
        <v>41918</v>
      </c>
      <c r="C9" s="15">
        <f>B9/B44*100</f>
        <v>23.103336144226372</v>
      </c>
      <c r="D9" s="15">
        <f>D10</f>
        <v>172805</v>
      </c>
      <c r="E9" s="15">
        <f>D9/D44*100</f>
        <v>23.656515148424592</v>
      </c>
      <c r="F9" s="15">
        <f>F10</f>
        <v>45212</v>
      </c>
      <c r="G9" s="10">
        <f>F9/F44*100</f>
        <v>20.544092187592298</v>
      </c>
      <c r="H9" s="10">
        <f t="shared" ref="H9:H43" si="0">F9/B9*100-100</f>
        <v>7.858199341571634</v>
      </c>
      <c r="I9" s="10">
        <f t="shared" ref="I9:I43" si="1">F9/D9*100</f>
        <v>26.163594803391106</v>
      </c>
    </row>
    <row r="10" spans="1:9" ht="28.5" customHeight="1" x14ac:dyDescent="0.25">
      <c r="A10" s="3" t="s">
        <v>10</v>
      </c>
      <c r="B10" s="15">
        <v>41918</v>
      </c>
      <c r="C10" s="15">
        <f>B10/B44*100</f>
        <v>23.103336144226372</v>
      </c>
      <c r="D10" s="15">
        <v>172805</v>
      </c>
      <c r="E10" s="15">
        <f>D10/D44*100</f>
        <v>23.656515148424592</v>
      </c>
      <c r="F10" s="15">
        <v>45212</v>
      </c>
      <c r="G10" s="10">
        <f>F10/F44*100</f>
        <v>20.544092187592298</v>
      </c>
      <c r="H10" s="10">
        <f t="shared" si="0"/>
        <v>7.858199341571634</v>
      </c>
      <c r="I10" s="10">
        <f t="shared" si="1"/>
        <v>26.163594803391106</v>
      </c>
    </row>
    <row r="11" spans="1:9" ht="64.5" customHeight="1" x14ac:dyDescent="0.25">
      <c r="A11" s="3" t="s">
        <v>11</v>
      </c>
      <c r="B11" s="15">
        <f>B12</f>
        <v>7123</v>
      </c>
      <c r="C11" s="15">
        <f>B11/B45*100</f>
        <v>32.40481682157106</v>
      </c>
      <c r="D11" s="15">
        <f>D12</f>
        <v>32233</v>
      </c>
      <c r="E11" s="15">
        <f>D11/D44*100</f>
        <v>4.4126064221473333</v>
      </c>
      <c r="F11" s="15">
        <f>F12</f>
        <v>10092</v>
      </c>
      <c r="G11" s="10">
        <f>F11/F44*100</f>
        <v>4.585751091683214</v>
      </c>
      <c r="H11" s="10">
        <f t="shared" si="0"/>
        <v>41.681875614207485</v>
      </c>
      <c r="I11" s="10">
        <f t="shared" si="1"/>
        <v>31.309527502869727</v>
      </c>
    </row>
    <row r="12" spans="1:9" ht="32.25" customHeight="1" x14ac:dyDescent="0.25">
      <c r="A12" s="3" t="s">
        <v>12</v>
      </c>
      <c r="B12" s="15">
        <f>B13</f>
        <v>7123</v>
      </c>
      <c r="C12" s="15">
        <f>B12/B44*100</f>
        <v>3.9258806086961315</v>
      </c>
      <c r="D12" s="15">
        <f>D13</f>
        <v>32233</v>
      </c>
      <c r="E12" s="15">
        <f>D12/D44*100</f>
        <v>4.4126064221473333</v>
      </c>
      <c r="F12" s="15">
        <f>F13</f>
        <v>10092</v>
      </c>
      <c r="G12" s="10">
        <f>F12/F44*100</f>
        <v>4.585751091683214</v>
      </c>
      <c r="H12" s="10">
        <f t="shared" si="0"/>
        <v>41.681875614207485</v>
      </c>
      <c r="I12" s="10">
        <f t="shared" si="1"/>
        <v>31.309527502869727</v>
      </c>
    </row>
    <row r="13" spans="1:9" ht="26.25" customHeight="1" x14ac:dyDescent="0.25">
      <c r="A13" s="3" t="s">
        <v>13</v>
      </c>
      <c r="B13" s="15">
        <v>7123</v>
      </c>
      <c r="C13" s="15">
        <f>B13/B44*100</f>
        <v>3.9258806086961315</v>
      </c>
      <c r="D13" s="15">
        <v>32233</v>
      </c>
      <c r="E13" s="15">
        <f>D13/D44*100</f>
        <v>4.4126064221473333</v>
      </c>
      <c r="F13" s="15">
        <v>10092</v>
      </c>
      <c r="G13" s="10">
        <f>F13/F44*100</f>
        <v>4.585751091683214</v>
      </c>
      <c r="H13" s="10">
        <f t="shared" si="0"/>
        <v>41.681875614207485</v>
      </c>
      <c r="I13" s="10">
        <f t="shared" si="1"/>
        <v>31.309527502869727</v>
      </c>
    </row>
    <row r="14" spans="1:9" ht="26.25" customHeight="1" x14ac:dyDescent="0.25">
      <c r="A14" s="3" t="s">
        <v>114</v>
      </c>
      <c r="B14" s="15">
        <v>0</v>
      </c>
      <c r="C14" s="15">
        <f>B14/B45*100</f>
        <v>0</v>
      </c>
      <c r="D14" s="15">
        <v>1080</v>
      </c>
      <c r="E14" s="15">
        <f>D14/D45*100</f>
        <v>0.93354378406786498</v>
      </c>
      <c r="F14" s="15">
        <v>134</v>
      </c>
      <c r="G14" s="10">
        <f>F14/F45*100</f>
        <v>0.53490665080575306</v>
      </c>
      <c r="H14" s="10" t="e">
        <f t="shared" si="0"/>
        <v>#DIV/0!</v>
      </c>
      <c r="I14" s="10">
        <f t="shared" si="1"/>
        <v>12.407407407407407</v>
      </c>
    </row>
    <row r="15" spans="1:9" ht="26.25" customHeight="1" x14ac:dyDescent="0.25">
      <c r="A15" s="3" t="s">
        <v>14</v>
      </c>
      <c r="B15" s="15">
        <f>B16+B17+B18+B19</f>
        <v>1729</v>
      </c>
      <c r="C15" s="15">
        <f>B15/B44*100</f>
        <v>0.95294785517838143</v>
      </c>
      <c r="D15" s="15">
        <f>D16+D17+D18+D19</f>
        <v>4768</v>
      </c>
      <c r="E15" s="15">
        <f>D15/D44*100</f>
        <v>0.65272569791203072</v>
      </c>
      <c r="F15" s="15">
        <f>F16+F17+F18+F19</f>
        <v>4068</v>
      </c>
      <c r="G15" s="10">
        <f>F15/F44*100</f>
        <v>1.848477550630927</v>
      </c>
      <c r="H15" s="10">
        <f t="shared" si="0"/>
        <v>135.2805089647195</v>
      </c>
      <c r="I15" s="10">
        <f t="shared" si="1"/>
        <v>85.318791946308721</v>
      </c>
    </row>
    <row r="16" spans="1:9" ht="41.25" customHeight="1" x14ac:dyDescent="0.25">
      <c r="A16" s="3" t="s">
        <v>15</v>
      </c>
      <c r="B16" s="15">
        <v>420</v>
      </c>
      <c r="C16" s="15">
        <f>B16/B44*100</f>
        <v>0.23148530895021413</v>
      </c>
      <c r="D16" s="15">
        <v>2257</v>
      </c>
      <c r="E16" s="15">
        <f>D16/D44*100</f>
        <v>0.30897690859636184</v>
      </c>
      <c r="F16" s="15">
        <v>1171</v>
      </c>
      <c r="G16" s="10">
        <f>F16/F44*100</f>
        <v>0.53209616808967941</v>
      </c>
      <c r="H16" s="10">
        <f t="shared" si="0"/>
        <v>178.8095238095238</v>
      </c>
      <c r="I16" s="10">
        <f t="shared" si="1"/>
        <v>51.883030571555167</v>
      </c>
    </row>
    <row r="17" spans="1:9" ht="44.25" customHeight="1" x14ac:dyDescent="0.25">
      <c r="A17" s="3" t="s">
        <v>106</v>
      </c>
      <c r="B17" s="15">
        <v>6</v>
      </c>
      <c r="C17" s="15">
        <f>B17/B44*100</f>
        <v>3.306932985003059E-3</v>
      </c>
      <c r="D17" s="15">
        <v>0</v>
      </c>
      <c r="E17" s="15">
        <f>D17/D44*100</f>
        <v>0</v>
      </c>
      <c r="F17" s="15">
        <v>0</v>
      </c>
      <c r="G17" s="10">
        <f>F17/F44*100</f>
        <v>0</v>
      </c>
      <c r="H17" s="10">
        <f t="shared" si="0"/>
        <v>-100</v>
      </c>
      <c r="I17" s="10"/>
    </row>
    <row r="18" spans="1:9" ht="27" customHeight="1" x14ac:dyDescent="0.25">
      <c r="A18" s="3" t="s">
        <v>107</v>
      </c>
      <c r="B18" s="15">
        <v>563</v>
      </c>
      <c r="C18" s="15">
        <f>B18/B44*100</f>
        <v>0.31030054509278704</v>
      </c>
      <c r="D18" s="15">
        <v>1451</v>
      </c>
      <c r="E18" s="15">
        <f>D18/D44*100</f>
        <v>0.19863779103824591</v>
      </c>
      <c r="F18" s="15">
        <v>1863</v>
      </c>
      <c r="G18" s="10">
        <f>F18/F44*100</f>
        <v>0.84653728535531381</v>
      </c>
      <c r="H18" s="10"/>
      <c r="I18" s="10">
        <f t="shared" si="1"/>
        <v>128.39421088904203</v>
      </c>
    </row>
    <row r="19" spans="1:9" ht="39.75" customHeight="1" x14ac:dyDescent="0.25">
      <c r="A19" s="3" t="s">
        <v>108</v>
      </c>
      <c r="B19" s="15">
        <v>740</v>
      </c>
      <c r="C19" s="15">
        <f>B19/B44*100</f>
        <v>0.40785506815037731</v>
      </c>
      <c r="D19" s="15">
        <v>1060</v>
      </c>
      <c r="E19" s="15">
        <f>D19/D44*100</f>
        <v>0.14511099827742294</v>
      </c>
      <c r="F19" s="15">
        <v>1034</v>
      </c>
      <c r="G19" s="10">
        <f>F19/F44*100</f>
        <v>0.46984409718593378</v>
      </c>
      <c r="H19" s="10">
        <f t="shared" si="0"/>
        <v>39.729729729729712</v>
      </c>
      <c r="I19" s="10">
        <f t="shared" si="1"/>
        <v>97.547169811320757</v>
      </c>
    </row>
    <row r="20" spans="1:9" ht="15" customHeight="1" x14ac:dyDescent="0.25">
      <c r="A20" s="3" t="s">
        <v>16</v>
      </c>
      <c r="B20" s="15">
        <f>B21+B22</f>
        <v>1630</v>
      </c>
      <c r="C20" s="15">
        <f>B20/B44*100</f>
        <v>0.89838346092583099</v>
      </c>
      <c r="D20" s="15">
        <f>D21+D22</f>
        <v>15101</v>
      </c>
      <c r="E20" s="15">
        <f>D20/D44*100</f>
        <v>2.0672841367805317</v>
      </c>
      <c r="F20" s="15">
        <f>F21+F22</f>
        <v>2242</v>
      </c>
      <c r="G20" s="10">
        <f>F20/F44*100</f>
        <v>1.0187528683664058</v>
      </c>
      <c r="H20" s="10"/>
      <c r="I20" s="10"/>
    </row>
    <row r="21" spans="1:9" ht="26.25" customHeight="1" x14ac:dyDescent="0.25">
      <c r="A21" s="3" t="s">
        <v>109</v>
      </c>
      <c r="B21" s="15">
        <v>192</v>
      </c>
      <c r="C21" s="15">
        <f>B21/B44*100</f>
        <v>0.10582185552009789</v>
      </c>
      <c r="D21" s="15">
        <v>3964</v>
      </c>
      <c r="E21" s="15">
        <f>D21/D44*100</f>
        <v>0.54266037469028727</v>
      </c>
      <c r="F21" s="15">
        <v>25</v>
      </c>
      <c r="G21" s="10">
        <f>F21/F44*100</f>
        <v>1.1359866953238243E-2</v>
      </c>
      <c r="H21" s="10"/>
      <c r="I21" s="10"/>
    </row>
    <row r="22" spans="1:9" ht="15" customHeight="1" x14ac:dyDescent="0.25">
      <c r="A22" s="3" t="s">
        <v>110</v>
      </c>
      <c r="B22" s="15">
        <v>1438</v>
      </c>
      <c r="C22" s="15">
        <f>B22/B44*100</f>
        <v>0.79256160540573317</v>
      </c>
      <c r="D22" s="15">
        <v>11137</v>
      </c>
      <c r="E22" s="15">
        <f>D22/D44*100</f>
        <v>1.5246237620902445</v>
      </c>
      <c r="F22" s="15">
        <v>2217</v>
      </c>
      <c r="G22" s="10">
        <f>F22/F44*100</f>
        <v>1.0073930014131676</v>
      </c>
      <c r="H22" s="10"/>
      <c r="I22" s="10"/>
    </row>
    <row r="23" spans="1:9" ht="25.5" customHeight="1" x14ac:dyDescent="0.25">
      <c r="A23" s="3" t="s">
        <v>17</v>
      </c>
      <c r="B23" s="15">
        <v>966</v>
      </c>
      <c r="C23" s="15">
        <f>B23/B44*100</f>
        <v>0.53241621058549249</v>
      </c>
      <c r="D23" s="15">
        <v>4340</v>
      </c>
      <c r="E23" s="15">
        <f>D23/D44*100</f>
        <v>0.59413370992831649</v>
      </c>
      <c r="F23" s="15">
        <v>2311</v>
      </c>
      <c r="G23" s="10">
        <f>F23/F44*100</f>
        <v>1.0501061011573432</v>
      </c>
      <c r="H23" s="10">
        <f t="shared" si="0"/>
        <v>139.23395445134577</v>
      </c>
      <c r="I23" s="10">
        <f t="shared" si="1"/>
        <v>53.248847926267281</v>
      </c>
    </row>
    <row r="24" spans="1:9" ht="68.25" customHeight="1" x14ac:dyDescent="0.25">
      <c r="A24" s="3" t="s">
        <v>18</v>
      </c>
      <c r="B24" s="15">
        <v>0</v>
      </c>
      <c r="C24" s="15">
        <f>B24/B44*100</f>
        <v>0</v>
      </c>
      <c r="D24" s="15">
        <v>0</v>
      </c>
      <c r="E24" s="15">
        <f>D24/D44*100</f>
        <v>0</v>
      </c>
      <c r="F24" s="15">
        <v>0</v>
      </c>
      <c r="G24" s="10">
        <f>F24/F44*100</f>
        <v>0</v>
      </c>
      <c r="H24" s="10"/>
      <c r="I24" s="10"/>
    </row>
    <row r="25" spans="1:9" ht="37.5" customHeight="1" x14ac:dyDescent="0.25">
      <c r="A25" s="3" t="s">
        <v>19</v>
      </c>
      <c r="B25" s="15">
        <v>3268</v>
      </c>
      <c r="C25" s="15">
        <f>B25/B44*100</f>
        <v>1.8011761658316658</v>
      </c>
      <c r="D25" s="15">
        <v>18133</v>
      </c>
      <c r="E25" s="15">
        <f>D25/D44*100</f>
        <v>2.4823563507212358</v>
      </c>
      <c r="F25" s="15">
        <v>8981</v>
      </c>
      <c r="G25" s="10">
        <f>F25/F44*100</f>
        <v>4.0809186042813073</v>
      </c>
      <c r="H25" s="10">
        <f t="shared" si="0"/>
        <v>174.81640146878823</v>
      </c>
      <c r="I25" s="10">
        <f t="shared" si="1"/>
        <v>49.528483979484918</v>
      </c>
    </row>
    <row r="26" spans="1:9" ht="40.15" customHeight="1" x14ac:dyDescent="0.25">
      <c r="A26" s="3" t="s">
        <v>20</v>
      </c>
      <c r="B26" s="15">
        <f>B27</f>
        <v>224</v>
      </c>
      <c r="C26" s="15">
        <f>B26/B44*100</f>
        <v>0.1234588314401142</v>
      </c>
      <c r="D26" s="15">
        <f>D27+D28</f>
        <v>541</v>
      </c>
      <c r="E26" s="15">
        <f>D26/D44*100</f>
        <v>7.4061367988760188E-2</v>
      </c>
      <c r="F26" s="15">
        <f>F27+F28</f>
        <v>513</v>
      </c>
      <c r="G26" s="10">
        <f>F26/F44*100</f>
        <v>0.23310446988044878</v>
      </c>
      <c r="H26" s="10">
        <f t="shared" si="0"/>
        <v>129.01785714285717</v>
      </c>
      <c r="I26" s="10">
        <f t="shared" si="1"/>
        <v>94.824399260628468</v>
      </c>
    </row>
    <row r="27" spans="1:9" ht="39" customHeight="1" x14ac:dyDescent="0.25">
      <c r="A27" s="3" t="s">
        <v>21</v>
      </c>
      <c r="B27" s="15">
        <v>224</v>
      </c>
      <c r="C27" s="15">
        <f>B27/B44*100</f>
        <v>0.1234588314401142</v>
      </c>
      <c r="D27" s="15">
        <v>360</v>
      </c>
      <c r="E27" s="15">
        <f>D27/D44*100</f>
        <v>4.9282980547049292E-2</v>
      </c>
      <c r="F27" s="15">
        <v>332</v>
      </c>
      <c r="G27" s="10">
        <f>F27/F44*100</f>
        <v>0.1508590331390039</v>
      </c>
      <c r="H27" s="10">
        <f t="shared" si="0"/>
        <v>48.214285714285722</v>
      </c>
      <c r="I27" s="10">
        <f t="shared" si="1"/>
        <v>92.222222222222229</v>
      </c>
    </row>
    <row r="28" spans="1:9" ht="24.6" customHeight="1" x14ac:dyDescent="0.25">
      <c r="A28" s="3" t="s">
        <v>115</v>
      </c>
      <c r="B28" s="15">
        <v>0</v>
      </c>
      <c r="C28" s="15">
        <f>B28/B45*100</f>
        <v>0</v>
      </c>
      <c r="D28" s="15">
        <v>181</v>
      </c>
      <c r="E28" s="15">
        <f>D28/D45*100</f>
        <v>0.15645502307063294</v>
      </c>
      <c r="F28" s="15">
        <v>181</v>
      </c>
      <c r="G28" s="10">
        <f>F28/F45*100</f>
        <v>0.72252316265553207</v>
      </c>
      <c r="H28" s="10" t="e">
        <f t="shared" si="0"/>
        <v>#DIV/0!</v>
      </c>
      <c r="I28" s="10">
        <f t="shared" si="1"/>
        <v>100</v>
      </c>
    </row>
    <row r="29" spans="1:9" ht="64.5" customHeight="1" x14ac:dyDescent="0.25">
      <c r="A29" s="3" t="s">
        <v>22</v>
      </c>
      <c r="B29" s="15">
        <v>5094</v>
      </c>
      <c r="C29" s="15">
        <f>B29/B44*100</f>
        <v>2.8075861042675969</v>
      </c>
      <c r="D29" s="15">
        <v>13731</v>
      </c>
      <c r="E29" s="15">
        <f>D29/D44*100</f>
        <v>1.8797350163653719</v>
      </c>
      <c r="F29" s="15">
        <v>4190</v>
      </c>
      <c r="G29" s="10">
        <f>F29/F44*100</f>
        <v>1.9039137013627294</v>
      </c>
      <c r="H29" s="10">
        <f t="shared" si="0"/>
        <v>-17.746368276403615</v>
      </c>
      <c r="I29" s="10">
        <f t="shared" si="1"/>
        <v>30.514893307115287</v>
      </c>
    </row>
    <row r="30" spans="1:9" ht="64.5" customHeight="1" x14ac:dyDescent="0.25">
      <c r="A30" s="3" t="s">
        <v>23</v>
      </c>
      <c r="B30" s="15">
        <v>1677</v>
      </c>
      <c r="C30" s="15">
        <f>B30/B44*100</f>
        <v>0.92428776930835488</v>
      </c>
      <c r="D30" s="15">
        <v>16917</v>
      </c>
      <c r="E30" s="15">
        <f>D30/D44*100</f>
        <v>2.3158893942067582</v>
      </c>
      <c r="F30" s="15">
        <v>9048</v>
      </c>
      <c r="G30" s="10">
        <f>F30/F44*100</f>
        <v>4.1113630477159848</v>
      </c>
      <c r="H30" s="10">
        <f t="shared" si="0"/>
        <v>439.53488372093022</v>
      </c>
      <c r="I30" s="10">
        <f t="shared" si="1"/>
        <v>53.484660400780285</v>
      </c>
    </row>
    <row r="31" spans="1:9" ht="26.25" customHeight="1" x14ac:dyDescent="0.25">
      <c r="A31" s="3" t="s">
        <v>24</v>
      </c>
      <c r="B31" s="15">
        <v>151</v>
      </c>
      <c r="C31" s="15">
        <f>B31/B44*100</f>
        <v>8.322448012257698E-2</v>
      </c>
      <c r="D31" s="15">
        <v>1050</v>
      </c>
      <c r="E31" s="15">
        <f>D31/D44*100</f>
        <v>0.14374202659556043</v>
      </c>
      <c r="F31" s="15">
        <v>196</v>
      </c>
      <c r="G31" s="10">
        <f>F31/F44*100</f>
        <v>8.9061356913387832E-2</v>
      </c>
      <c r="H31" s="10">
        <f t="shared" si="0"/>
        <v>29.801324503311264</v>
      </c>
      <c r="I31" s="10">
        <f t="shared" si="1"/>
        <v>18.666666666666668</v>
      </c>
    </row>
    <row r="32" spans="1:9" ht="39" customHeight="1" x14ac:dyDescent="0.25">
      <c r="A32" s="3" t="s">
        <v>25</v>
      </c>
      <c r="B32" s="15">
        <v>48</v>
      </c>
      <c r="C32" s="15">
        <f>B32/B44*100</f>
        <v>2.6455463880024472E-2</v>
      </c>
      <c r="D32" s="15">
        <v>156</v>
      </c>
      <c r="E32" s="15">
        <f>D32/D44*100</f>
        <v>2.1355958237054693E-2</v>
      </c>
      <c r="F32" s="15">
        <v>52</v>
      </c>
      <c r="G32" s="10">
        <f>F32/F44*100</f>
        <v>2.3628523262735547E-2</v>
      </c>
      <c r="H32" s="10">
        <f t="shared" si="0"/>
        <v>8.3333333333333286</v>
      </c>
      <c r="I32" s="10">
        <f t="shared" si="1"/>
        <v>33.333333333333329</v>
      </c>
    </row>
    <row r="33" spans="1:9" ht="26.25" customHeight="1" x14ac:dyDescent="0.25">
      <c r="A33" s="3" t="s">
        <v>26</v>
      </c>
      <c r="B33" s="15">
        <f t="shared" ref="B33" si="2">B34+B41+B42+B43</f>
        <v>117609</v>
      </c>
      <c r="C33" s="15">
        <f>B33/B44*100</f>
        <v>64.820846905537451</v>
      </c>
      <c r="D33" s="15">
        <f>D34+D41+D42+D43</f>
        <v>449620.3</v>
      </c>
      <c r="E33" s="15">
        <f>D33/D44*100</f>
        <v>61.551745829051299</v>
      </c>
      <c r="F33" s="15">
        <f t="shared" ref="F33" si="3">F34+F41+F42+F43</f>
        <v>133034</v>
      </c>
      <c r="G33" s="10">
        <f>F33/F44*100</f>
        <v>60.449941610283865</v>
      </c>
      <c r="H33" s="10">
        <f t="shared" si="0"/>
        <v>13.115492861940851</v>
      </c>
      <c r="I33" s="10">
        <f t="shared" si="1"/>
        <v>29.588076872863617</v>
      </c>
    </row>
    <row r="34" spans="1:9" ht="70.5" customHeight="1" x14ac:dyDescent="0.25">
      <c r="A34" s="3" t="s">
        <v>27</v>
      </c>
      <c r="B34" s="15">
        <f t="shared" ref="B34" si="4">B35+B38+B39+B40</f>
        <v>118704</v>
      </c>
      <c r="C34" s="15">
        <f>B34/B44*100</f>
        <v>65.424362175300516</v>
      </c>
      <c r="D34" s="15">
        <f>D35+D38+D39+D40</f>
        <v>449436</v>
      </c>
      <c r="E34" s="15">
        <f>D34/D44*100</f>
        <v>61.526515680954574</v>
      </c>
      <c r="F34" s="15">
        <f t="shared" ref="F34" si="5">F35+F38+F39+F40</f>
        <v>133027</v>
      </c>
      <c r="G34" s="10">
        <f>F34/F44*100</f>
        <v>60.44676084753695</v>
      </c>
      <c r="H34" s="10">
        <f t="shared" si="0"/>
        <v>12.06614772880441</v>
      </c>
      <c r="I34" s="10">
        <f t="shared" si="1"/>
        <v>29.598652533397413</v>
      </c>
    </row>
    <row r="35" spans="1:9" ht="51.75" customHeight="1" x14ac:dyDescent="0.25">
      <c r="A35" s="3" t="s">
        <v>28</v>
      </c>
      <c r="B35" s="15">
        <f>B36+B37</f>
        <v>27404</v>
      </c>
      <c r="C35" s="15">
        <f>B35/B44*100</f>
        <v>15.103865253503971</v>
      </c>
      <c r="D35" s="15">
        <f>D36+D37</f>
        <v>72338</v>
      </c>
      <c r="E35" s="15">
        <f>D35/D44*100</f>
        <v>9.9028673522568109</v>
      </c>
      <c r="F35" s="15">
        <f>F36+F37</f>
        <v>24113</v>
      </c>
      <c r="G35" s="10">
        <f>F35/F44*100</f>
        <v>10.956818873737351</v>
      </c>
      <c r="H35" s="10">
        <f t="shared" si="0"/>
        <v>-12.009195737848486</v>
      </c>
      <c r="I35" s="10">
        <f t="shared" si="1"/>
        <v>33.333794133097406</v>
      </c>
    </row>
    <row r="36" spans="1:9" ht="39" customHeight="1" x14ac:dyDescent="0.25">
      <c r="A36" s="3" t="s">
        <v>29</v>
      </c>
      <c r="B36" s="15">
        <v>27404</v>
      </c>
      <c r="C36" s="15">
        <f>B36/B44*100</f>
        <v>15.103865253503971</v>
      </c>
      <c r="D36" s="15">
        <v>72338</v>
      </c>
      <c r="E36" s="15">
        <f>D36/D44*100</f>
        <v>9.9028673522568109</v>
      </c>
      <c r="F36" s="15">
        <v>24113</v>
      </c>
      <c r="G36" s="10">
        <f>F36/F44*100</f>
        <v>10.956818873737351</v>
      </c>
      <c r="H36" s="10">
        <f t="shared" si="0"/>
        <v>-12.009195737848486</v>
      </c>
      <c r="I36" s="10">
        <f t="shared" si="1"/>
        <v>33.333794133097406</v>
      </c>
    </row>
    <row r="37" spans="1:9" ht="26.25" customHeight="1" x14ac:dyDescent="0.25">
      <c r="A37" s="19" t="s">
        <v>111</v>
      </c>
      <c r="B37" s="15">
        <v>0</v>
      </c>
      <c r="C37" s="15">
        <f>B37/B44*100</f>
        <v>0</v>
      </c>
      <c r="D37" s="15">
        <v>0</v>
      </c>
      <c r="E37" s="15">
        <f>D37/D44*100</f>
        <v>0</v>
      </c>
      <c r="F37" s="15">
        <v>0</v>
      </c>
      <c r="G37" s="10">
        <f>F37/F44*100</f>
        <v>0</v>
      </c>
      <c r="H37" s="10"/>
      <c r="I37" s="10"/>
    </row>
    <row r="38" spans="1:9" ht="26.25" customHeight="1" x14ac:dyDescent="0.25">
      <c r="A38" s="20" t="s">
        <v>112</v>
      </c>
      <c r="B38" s="15">
        <v>10057</v>
      </c>
      <c r="C38" s="15">
        <f>B38/B44*100</f>
        <v>5.5429708383626268</v>
      </c>
      <c r="D38" s="15">
        <v>47268</v>
      </c>
      <c r="E38" s="15">
        <f>D38/D44*100</f>
        <v>6.4708553458275722</v>
      </c>
      <c r="F38" s="15">
        <v>14353</v>
      </c>
      <c r="G38" s="10">
        <f>F38/F44*100</f>
        <v>6.5219268151931411</v>
      </c>
      <c r="H38" s="10">
        <f t="shared" si="0"/>
        <v>42.716515859600293</v>
      </c>
      <c r="I38" s="10">
        <f t="shared" si="1"/>
        <v>30.365151899805365</v>
      </c>
    </row>
    <row r="39" spans="1:9" ht="26.25" customHeight="1" x14ac:dyDescent="0.25">
      <c r="A39" s="20" t="s">
        <v>113</v>
      </c>
      <c r="B39" s="15">
        <v>77476</v>
      </c>
      <c r="C39" s="15">
        <f>B39/B44*100</f>
        <v>42.701323324349502</v>
      </c>
      <c r="D39" s="15">
        <v>307718</v>
      </c>
      <c r="E39" s="15">
        <f>D39/ D44*100</f>
        <v>42.125722799935879</v>
      </c>
      <c r="F39" s="15">
        <v>89037</v>
      </c>
      <c r="G39" s="10">
        <f>F39/F44*100</f>
        <v>40.457938956618939</v>
      </c>
      <c r="H39" s="10">
        <f t="shared" si="0"/>
        <v>14.922040373793166</v>
      </c>
      <c r="I39" s="10">
        <f t="shared" si="1"/>
        <v>28.934608960151824</v>
      </c>
    </row>
    <row r="40" spans="1:9" ht="26.25" customHeight="1" x14ac:dyDescent="0.25">
      <c r="A40" s="3" t="s">
        <v>30</v>
      </c>
      <c r="B40" s="15">
        <v>3767</v>
      </c>
      <c r="C40" s="15">
        <f>B40/B44*100</f>
        <v>2.0762027590844205</v>
      </c>
      <c r="D40" s="15">
        <v>22112</v>
      </c>
      <c r="E40" s="15">
        <f>D40/ D44*100</f>
        <v>3.0270701829343167</v>
      </c>
      <c r="F40" s="15">
        <v>5524</v>
      </c>
      <c r="G40" s="10">
        <f>F40/F44*100</f>
        <v>2.510076201987522</v>
      </c>
      <c r="H40" s="10">
        <f t="shared" si="0"/>
        <v>46.641890098221381</v>
      </c>
      <c r="I40" s="10">
        <f t="shared" si="1"/>
        <v>24.98191027496382</v>
      </c>
    </row>
    <row r="41" spans="1:9" ht="35.25" customHeight="1" x14ac:dyDescent="0.25">
      <c r="A41" s="3" t="s">
        <v>31</v>
      </c>
      <c r="B41" s="15">
        <v>6</v>
      </c>
      <c r="C41" s="15">
        <f>B41/B44*100</f>
        <v>3.306932985003059E-3</v>
      </c>
      <c r="D41" s="15">
        <v>215</v>
      </c>
      <c r="E41" s="15">
        <f>D41/D44*100</f>
        <v>2.9432891160043329E-2</v>
      </c>
      <c r="F41" s="15">
        <v>50</v>
      </c>
      <c r="G41" s="10">
        <f>F41/F44*100</f>
        <v>2.2719733906476487E-2</v>
      </c>
      <c r="H41" s="10">
        <f t="shared" si="0"/>
        <v>733.33333333333337</v>
      </c>
      <c r="I41" s="10">
        <f t="shared" si="1"/>
        <v>23.255813953488371</v>
      </c>
    </row>
    <row r="42" spans="1:9" ht="63.75" customHeight="1" x14ac:dyDescent="0.25">
      <c r="A42" s="3" t="s">
        <v>32</v>
      </c>
      <c r="B42" s="15">
        <v>396</v>
      </c>
      <c r="C42" s="15">
        <f>B42/B44*100</f>
        <v>0.2182575770102019</v>
      </c>
      <c r="D42" s="15">
        <v>0</v>
      </c>
      <c r="E42" s="15">
        <f>D42/D44*100</f>
        <v>0</v>
      </c>
      <c r="F42" s="15">
        <v>0</v>
      </c>
      <c r="G42" s="10">
        <f>F42/F44*100</f>
        <v>0</v>
      </c>
      <c r="H42" s="10">
        <f t="shared" si="0"/>
        <v>-100</v>
      </c>
      <c r="I42" s="10"/>
    </row>
    <row r="43" spans="1:9" ht="39" customHeight="1" x14ac:dyDescent="0.25">
      <c r="A43" s="3" t="s">
        <v>33</v>
      </c>
      <c r="B43" s="15">
        <v>-1497</v>
      </c>
      <c r="C43" s="15">
        <f>B43/B44*100</f>
        <v>-0.8250797797582633</v>
      </c>
      <c r="D43" s="15">
        <v>-30.7</v>
      </c>
      <c r="E43" s="15">
        <f>D43/D44*100</f>
        <v>-4.2027430633178146E-3</v>
      </c>
      <c r="F43" s="15">
        <v>-43</v>
      </c>
      <c r="G43" s="10">
        <f>F43/F44*100</f>
        <v>-1.953897115956978E-2</v>
      </c>
      <c r="H43" s="10">
        <f t="shared" si="0"/>
        <v>-97.127588510354045</v>
      </c>
      <c r="I43" s="10">
        <f t="shared" si="1"/>
        <v>140.06514657980455</v>
      </c>
    </row>
    <row r="44" spans="1:9" s="14" customFormat="1" ht="15" customHeight="1" x14ac:dyDescent="0.25">
      <c r="A44" s="12" t="s">
        <v>34</v>
      </c>
      <c r="B44" s="16">
        <f t="shared" ref="B44" si="6">B33+B8</f>
        <v>181437</v>
      </c>
      <c r="C44" s="16">
        <f t="shared" ref="C44:I44" si="7">C33+C8</f>
        <v>100</v>
      </c>
      <c r="D44" s="16">
        <f t="shared" si="7"/>
        <v>730475.3</v>
      </c>
      <c r="E44" s="16">
        <f t="shared" si="7"/>
        <v>100</v>
      </c>
      <c r="F44" s="16">
        <f t="shared" si="7"/>
        <v>220073</v>
      </c>
      <c r="G44" s="16">
        <f t="shared" si="7"/>
        <v>100</v>
      </c>
      <c r="H44" s="16">
        <f t="shared" si="7"/>
        <v>49.480411079650935</v>
      </c>
      <c r="I44" s="16">
        <f t="shared" si="7"/>
        <v>60.578801624069754</v>
      </c>
    </row>
    <row r="45" spans="1:9" ht="26.25" customHeight="1" x14ac:dyDescent="0.25">
      <c r="A45" s="3" t="s">
        <v>35</v>
      </c>
      <c r="B45" s="17">
        <f>SUM(B46:B53)</f>
        <v>21981.300000000003</v>
      </c>
      <c r="C45" s="9">
        <f>B45/B91*100</f>
        <v>12.027031315486816</v>
      </c>
      <c r="D45" s="17">
        <f>SUM(D46:D53)</f>
        <v>115688.20000000001</v>
      </c>
      <c r="E45" s="9">
        <f>D45/D91*100</f>
        <v>15.373583628931812</v>
      </c>
      <c r="F45" s="17">
        <f>SUM(F46:F53)</f>
        <v>25051.1</v>
      </c>
      <c r="G45" s="9">
        <f>F45/F91*100</f>
        <v>12.025522751241985</v>
      </c>
      <c r="H45" s="9">
        <f>F45/B45*100-100</f>
        <v>13.965507044624275</v>
      </c>
      <c r="I45" s="10">
        <f t="shared" ref="I45:I67" si="8">F45/D45*100</f>
        <v>21.653980267650457</v>
      </c>
    </row>
    <row r="46" spans="1:9" ht="53.25" customHeight="1" x14ac:dyDescent="0.25">
      <c r="A46" s="3" t="s">
        <v>103</v>
      </c>
      <c r="B46" s="28">
        <v>1728.4</v>
      </c>
      <c r="C46" s="9">
        <f>B46/B91*100</f>
        <v>0.94569115228341427</v>
      </c>
      <c r="D46" s="17">
        <v>7122.9</v>
      </c>
      <c r="E46" s="9">
        <f>D46/D91*100</f>
        <v>0.94654855750645595</v>
      </c>
      <c r="F46" s="17">
        <v>2246.9</v>
      </c>
      <c r="G46" s="9">
        <f>F46/F91*100</f>
        <v>1.0786012218930754</v>
      </c>
      <c r="H46" s="9">
        <f>F46/B46*100-100</f>
        <v>29.998842860448974</v>
      </c>
      <c r="I46" s="10">
        <f t="shared" si="8"/>
        <v>31.544735992362664</v>
      </c>
    </row>
    <row r="47" spans="1:9" ht="81.75" customHeight="1" x14ac:dyDescent="0.25">
      <c r="A47" s="3" t="s">
        <v>36</v>
      </c>
      <c r="B47" s="28">
        <v>73.5</v>
      </c>
      <c r="C47" s="9">
        <f>B47/B91*100</f>
        <v>4.0215401349705471E-2</v>
      </c>
      <c r="D47" s="17">
        <v>373.6</v>
      </c>
      <c r="E47" s="9">
        <f>D47/D91*100</f>
        <v>4.9646989440313913E-2</v>
      </c>
      <c r="F47" s="17">
        <v>125.1</v>
      </c>
      <c r="G47" s="9">
        <f>F47/F91*100</f>
        <v>6.005296758147835E-2</v>
      </c>
      <c r="H47" s="9">
        <f>F47/B47*100-100</f>
        <v>70.204081632653072</v>
      </c>
      <c r="I47" s="10">
        <f t="shared" si="8"/>
        <v>33.485010706638114</v>
      </c>
    </row>
    <row r="48" spans="1:9" ht="105.75" customHeight="1" x14ac:dyDescent="0.25">
      <c r="A48" s="3" t="s">
        <v>37</v>
      </c>
      <c r="B48" s="28">
        <v>8617.1</v>
      </c>
      <c r="C48" s="9">
        <f>B48/B91*100</f>
        <v>4.7148317683067624</v>
      </c>
      <c r="D48" s="17">
        <v>31666.400000000001</v>
      </c>
      <c r="E48" s="9">
        <f>D48/D91*100</f>
        <v>4.208087329798599</v>
      </c>
      <c r="F48" s="17">
        <v>9377</v>
      </c>
      <c r="G48" s="9">
        <f>F48/F91*100</f>
        <v>4.5013323502120102</v>
      </c>
      <c r="H48" s="9">
        <f>F48/B48*100-100</f>
        <v>8.8185120284086196</v>
      </c>
      <c r="I48" s="10">
        <f t="shared" si="8"/>
        <v>29.611828310133138</v>
      </c>
    </row>
    <row r="49" spans="1:9" ht="15" customHeight="1" x14ac:dyDescent="0.25">
      <c r="A49" s="3" t="s">
        <v>38</v>
      </c>
      <c r="B49" s="28">
        <v>0</v>
      </c>
      <c r="C49" s="9">
        <f>B49/B91*100</f>
        <v>0</v>
      </c>
      <c r="D49" s="17">
        <v>1.8</v>
      </c>
      <c r="E49" s="9">
        <f>D49/D91*100</f>
        <v>2.3919855726061307E-4</v>
      </c>
      <c r="F49" s="17">
        <v>0</v>
      </c>
      <c r="G49" s="9">
        <f>F49/F91*100</f>
        <v>0</v>
      </c>
      <c r="H49" s="9" t="e">
        <f t="shared" ref="H49:H52" si="9">F49/B49*100-100</f>
        <v>#DIV/0!</v>
      </c>
      <c r="I49" s="10">
        <f t="shared" si="8"/>
        <v>0</v>
      </c>
    </row>
    <row r="50" spans="1:9" ht="64.5" customHeight="1" x14ac:dyDescent="0.25">
      <c r="A50" s="3" t="s">
        <v>39</v>
      </c>
      <c r="B50" s="28">
        <v>2392.1999999999998</v>
      </c>
      <c r="C50" s="9">
        <f>B50/B91*100</f>
        <v>1.3088882055614341</v>
      </c>
      <c r="D50" s="17">
        <v>9987.2000000000007</v>
      </c>
      <c r="E50" s="9">
        <f>D50/D91*100</f>
        <v>1.3271799061517751</v>
      </c>
      <c r="F50" s="17">
        <v>2667.2</v>
      </c>
      <c r="G50" s="9">
        <f>F50/F91*100</f>
        <v>1.2803619115373226</v>
      </c>
      <c r="H50" s="9">
        <f t="shared" si="9"/>
        <v>11.49569433993814</v>
      </c>
      <c r="I50" s="10">
        <f t="shared" si="8"/>
        <v>26.706183915411724</v>
      </c>
    </row>
    <row r="51" spans="1:9" ht="32.25" customHeight="1" x14ac:dyDescent="0.25">
      <c r="A51" s="3" t="s">
        <v>104</v>
      </c>
      <c r="B51" s="28">
        <v>0</v>
      </c>
      <c r="C51" s="9"/>
      <c r="D51" s="17">
        <v>245.3</v>
      </c>
      <c r="E51" s="9"/>
      <c r="F51" s="17">
        <v>0</v>
      </c>
      <c r="G51" s="9"/>
      <c r="H51" s="9" t="e">
        <f t="shared" si="9"/>
        <v>#DIV/0!</v>
      </c>
      <c r="I51" s="10">
        <f t="shared" si="8"/>
        <v>0</v>
      </c>
    </row>
    <row r="52" spans="1:9" ht="15" customHeight="1" x14ac:dyDescent="0.25">
      <c r="A52" s="3" t="s">
        <v>40</v>
      </c>
      <c r="B52" s="28">
        <v>0</v>
      </c>
      <c r="C52" s="9">
        <f>B52/B91*100</f>
        <v>0</v>
      </c>
      <c r="D52" s="17">
        <v>500</v>
      </c>
      <c r="E52" s="9">
        <f>D52/D91*100</f>
        <v>6.6444043683503637E-2</v>
      </c>
      <c r="F52" s="17">
        <v>0</v>
      </c>
      <c r="G52" s="9">
        <f>F52/F91*100</f>
        <v>0</v>
      </c>
      <c r="H52" s="9" t="e">
        <f t="shared" si="9"/>
        <v>#DIV/0!</v>
      </c>
      <c r="I52" s="10">
        <f t="shared" si="8"/>
        <v>0</v>
      </c>
    </row>
    <row r="53" spans="1:9" ht="26.25" customHeight="1" x14ac:dyDescent="0.25">
      <c r="A53" s="3" t="s">
        <v>41</v>
      </c>
      <c r="B53" s="28">
        <v>9170.1</v>
      </c>
      <c r="C53" s="9">
        <f>B53/B91*100</f>
        <v>5.017404787985499</v>
      </c>
      <c r="D53" s="17">
        <v>65791</v>
      </c>
      <c r="E53" s="9">
        <f>D53/D91*100</f>
        <v>8.7428401559627744</v>
      </c>
      <c r="F53" s="17">
        <v>10634.9</v>
      </c>
      <c r="G53" s="9">
        <f>F53/F91*100</f>
        <v>5.1051743000180982</v>
      </c>
      <c r="H53" s="9">
        <f>F53/B53*100-100</f>
        <v>15.973653504323821</v>
      </c>
      <c r="I53" s="10">
        <f t="shared" si="8"/>
        <v>16.164672979586872</v>
      </c>
    </row>
    <row r="54" spans="1:9" ht="15" customHeight="1" x14ac:dyDescent="0.25">
      <c r="A54" s="3" t="s">
        <v>42</v>
      </c>
      <c r="B54" s="17">
        <f>B55</f>
        <v>564.29999999999995</v>
      </c>
      <c r="C54" s="9">
        <f>B54/B91*100</f>
        <v>0.30875579566855504</v>
      </c>
      <c r="D54" s="17">
        <f>D55</f>
        <v>2207.4</v>
      </c>
      <c r="E54" s="9">
        <f>D54/D91*100</f>
        <v>0.29333716405393184</v>
      </c>
      <c r="F54" s="17">
        <f>F55</f>
        <v>596.5</v>
      </c>
      <c r="G54" s="9">
        <f>F54/F91*100</f>
        <v>0.28634368634973489</v>
      </c>
      <c r="H54" s="9">
        <f>F54/B54*100-100</f>
        <v>5.7061846535530805</v>
      </c>
      <c r="I54" s="10">
        <f t="shared" si="8"/>
        <v>27.022741687052644</v>
      </c>
    </row>
    <row r="55" spans="1:9" ht="26.25" customHeight="1" x14ac:dyDescent="0.25">
      <c r="A55" s="3" t="s">
        <v>43</v>
      </c>
      <c r="B55" s="29">
        <v>564.29999999999995</v>
      </c>
      <c r="C55" s="9">
        <f>B55/B91*100</f>
        <v>0.30875579566855504</v>
      </c>
      <c r="D55" s="17">
        <v>2207.4</v>
      </c>
      <c r="E55" s="9">
        <f>D55/D91*100</f>
        <v>0.29333716405393184</v>
      </c>
      <c r="F55" s="17">
        <v>596.5</v>
      </c>
      <c r="G55" s="9">
        <f>F55/F91*100</f>
        <v>0.28634368634973489</v>
      </c>
      <c r="H55" s="9">
        <f t="shared" ref="H55:H104" si="10">F55/B55*100-100</f>
        <v>5.7061846535530805</v>
      </c>
      <c r="I55" s="10">
        <f t="shared" si="8"/>
        <v>27.022741687052644</v>
      </c>
    </row>
    <row r="56" spans="1:9" ht="51.75" customHeight="1" x14ac:dyDescent="0.25">
      <c r="A56" s="3" t="s">
        <v>44</v>
      </c>
      <c r="B56" s="17">
        <f>SUM(B57:B58)</f>
        <v>390.4</v>
      </c>
      <c r="C56" s="9">
        <f>B56/B91*100</f>
        <v>0.21360670322346959</v>
      </c>
      <c r="D56" s="17">
        <f>SUM(D57:D58)</f>
        <v>2212.4</v>
      </c>
      <c r="E56" s="9">
        <f>D56/D91*100</f>
        <v>0.2940016044907669</v>
      </c>
      <c r="F56" s="17">
        <f>SUM(F57:F58)</f>
        <v>243.8</v>
      </c>
      <c r="G56" s="9">
        <f>F56/F91*100</f>
        <v>0.1170336810260945</v>
      </c>
      <c r="H56" s="9">
        <f t="shared" si="10"/>
        <v>-37.551229508196712</v>
      </c>
      <c r="I56" s="10">
        <f t="shared" si="8"/>
        <v>11.019707105405894</v>
      </c>
    </row>
    <row r="57" spans="1:9" ht="20.25" customHeight="1" x14ac:dyDescent="0.25">
      <c r="A57" s="3" t="s">
        <v>105</v>
      </c>
      <c r="B57" s="30">
        <v>0</v>
      </c>
      <c r="C57" s="9">
        <f>B57/B91*100</f>
        <v>0</v>
      </c>
      <c r="D57" s="17">
        <v>360</v>
      </c>
      <c r="E57" s="9">
        <f>D57/D91*100</f>
        <v>4.7839711452122617E-2</v>
      </c>
      <c r="F57" s="17">
        <v>0</v>
      </c>
      <c r="G57" s="9">
        <f>F57/F91*100</f>
        <v>0</v>
      </c>
      <c r="H57" s="9" t="e">
        <f t="shared" si="10"/>
        <v>#DIV/0!</v>
      </c>
      <c r="I57" s="10">
        <f t="shared" si="8"/>
        <v>0</v>
      </c>
    </row>
    <row r="58" spans="1:9" ht="66" customHeight="1" x14ac:dyDescent="0.25">
      <c r="A58" s="3" t="s">
        <v>102</v>
      </c>
      <c r="B58" s="30">
        <v>390.4</v>
      </c>
      <c r="C58" s="9">
        <f>B58/B91*100</f>
        <v>0.21360670322346959</v>
      </c>
      <c r="D58" s="17">
        <v>1852.4</v>
      </c>
      <c r="E58" s="9">
        <f>D58/D91*100</f>
        <v>0.24616189303864425</v>
      </c>
      <c r="F58" s="17">
        <v>243.8</v>
      </c>
      <c r="G58" s="9">
        <f>F58/F91*100</f>
        <v>0.1170336810260945</v>
      </c>
      <c r="H58" s="9">
        <f t="shared" si="10"/>
        <v>-37.551229508196712</v>
      </c>
      <c r="I58" s="10">
        <f t="shared" si="8"/>
        <v>13.161304253940834</v>
      </c>
    </row>
    <row r="59" spans="1:9" ht="26.25" customHeight="1" x14ac:dyDescent="0.25">
      <c r="A59" s="3" t="s">
        <v>45</v>
      </c>
      <c r="B59" s="17">
        <f>SUM(B60:B62)</f>
        <v>9282.8000000000011</v>
      </c>
      <c r="C59" s="9">
        <f>B59/B91*100</f>
        <v>5.0790684033883808</v>
      </c>
      <c r="D59" s="17">
        <f>SUM(D60:D62)</f>
        <v>38637.599999999999</v>
      </c>
      <c r="E59" s="9">
        <f>D59/D91*100</f>
        <v>5.1344767644514793</v>
      </c>
      <c r="F59" s="17">
        <f>SUM(F60:F62)</f>
        <v>9124.4</v>
      </c>
      <c r="G59" s="9">
        <f>F59/F91*100</f>
        <v>4.3800743197477301</v>
      </c>
      <c r="H59" s="9">
        <f t="shared" si="10"/>
        <v>-1.7063816951781945</v>
      </c>
      <c r="I59" s="10">
        <f t="shared" si="8"/>
        <v>23.615338426817402</v>
      </c>
    </row>
    <row r="60" spans="1:9" ht="26.25" customHeight="1" x14ac:dyDescent="0.25">
      <c r="A60" s="3" t="s">
        <v>46</v>
      </c>
      <c r="B60" s="31">
        <v>0</v>
      </c>
      <c r="C60" s="9">
        <f>B60/B91*100</f>
        <v>0</v>
      </c>
      <c r="D60" s="17">
        <v>1139.9000000000001</v>
      </c>
      <c r="E60" s="9">
        <f>D60/D91*100</f>
        <v>0.15147913078965158</v>
      </c>
      <c r="F60" s="17">
        <v>0</v>
      </c>
      <c r="G60" s="9">
        <f>F60/F91*100</f>
        <v>0</v>
      </c>
      <c r="H60" s="9" t="e">
        <f t="shared" si="10"/>
        <v>#DIV/0!</v>
      </c>
      <c r="I60" s="10">
        <f t="shared" si="8"/>
        <v>0</v>
      </c>
    </row>
    <row r="61" spans="1:9" ht="26.25" customHeight="1" x14ac:dyDescent="0.25">
      <c r="A61" s="3" t="s">
        <v>47</v>
      </c>
      <c r="B61" s="31">
        <v>8945.6</v>
      </c>
      <c r="C61" s="9">
        <f>B61/B91*100</f>
        <v>4.8945699906656506</v>
      </c>
      <c r="D61" s="17">
        <v>33907.699999999997</v>
      </c>
      <c r="E61" s="9">
        <f>D61/D91*100</f>
        <v>4.5059294000142716</v>
      </c>
      <c r="F61" s="17">
        <v>9014.9</v>
      </c>
      <c r="G61" s="9">
        <f>F61/F91*100</f>
        <v>4.3275099716248535</v>
      </c>
      <c r="H61" s="9">
        <f t="shared" si="10"/>
        <v>0.77468252548737837</v>
      </c>
      <c r="I61" s="10">
        <f t="shared" si="8"/>
        <v>26.586586527543894</v>
      </c>
    </row>
    <row r="62" spans="1:9" ht="26.25" customHeight="1" x14ac:dyDescent="0.25">
      <c r="A62" s="3" t="s">
        <v>48</v>
      </c>
      <c r="B62" s="31">
        <v>337.2</v>
      </c>
      <c r="C62" s="9">
        <f>B62/B91*100</f>
        <v>0.1844984127227304</v>
      </c>
      <c r="D62" s="17">
        <v>3590</v>
      </c>
      <c r="E62" s="9">
        <f>D62/D91*100</f>
        <v>0.47706823364755613</v>
      </c>
      <c r="F62" s="17">
        <v>109.5</v>
      </c>
      <c r="G62" s="9">
        <f>F62/F91*100</f>
        <v>5.2564348122876733E-2</v>
      </c>
      <c r="H62" s="9">
        <f t="shared" si="10"/>
        <v>-67.52669039145907</v>
      </c>
      <c r="I62" s="10">
        <f t="shared" si="8"/>
        <v>3.0501392757660164</v>
      </c>
    </row>
    <row r="63" spans="1:9" ht="26.25" customHeight="1" x14ac:dyDescent="0.25">
      <c r="A63" s="3" t="s">
        <v>49</v>
      </c>
      <c r="B63" s="17">
        <f>SUM(B64:B66)</f>
        <v>4260.5</v>
      </c>
      <c r="C63" s="9">
        <f>B63/B91*100</f>
        <v>2.3311254074887096</v>
      </c>
      <c r="D63" s="17">
        <f>SUM(D64:D66)</f>
        <v>23249.1</v>
      </c>
      <c r="E63" s="9">
        <f>D63/D91*100</f>
        <v>3.0895284320042884</v>
      </c>
      <c r="F63" s="17">
        <f>SUM(F64:F66)</f>
        <v>5967.6</v>
      </c>
      <c r="G63" s="9">
        <f>F63/F91*100</f>
        <v>2.8646849667404499</v>
      </c>
      <c r="H63" s="9">
        <f t="shared" si="10"/>
        <v>40.068067128271338</v>
      </c>
      <c r="I63" s="10">
        <f t="shared" si="8"/>
        <v>25.668090377692042</v>
      </c>
    </row>
    <row r="64" spans="1:9" ht="15" customHeight="1" x14ac:dyDescent="0.25">
      <c r="A64" s="3" t="s">
        <v>50</v>
      </c>
      <c r="B64" s="32">
        <v>644.1</v>
      </c>
      <c r="C64" s="9">
        <f>B64/B91*100</f>
        <v>0.35241823141966389</v>
      </c>
      <c r="D64" s="17">
        <v>3131</v>
      </c>
      <c r="E64" s="9">
        <f>D64/D91*100</f>
        <v>0.41607260154609971</v>
      </c>
      <c r="F64" s="17">
        <v>630.79999999999995</v>
      </c>
      <c r="G64" s="9">
        <f>F64/F91*100</f>
        <v>0.30280904836448075</v>
      </c>
      <c r="H64" s="9">
        <f t="shared" si="10"/>
        <v>-2.0648967551622519</v>
      </c>
      <c r="I64" s="10">
        <f t="shared" si="8"/>
        <v>20.146917917598209</v>
      </c>
    </row>
    <row r="65" spans="1:9" ht="15" customHeight="1" x14ac:dyDescent="0.25">
      <c r="A65" s="3" t="s">
        <v>51</v>
      </c>
      <c r="B65" s="32">
        <v>0</v>
      </c>
      <c r="C65" s="9">
        <f>B65/B91*100</f>
        <v>0</v>
      </c>
      <c r="D65" s="17">
        <v>7464.5</v>
      </c>
      <c r="E65" s="9">
        <f>D65/D91*100</f>
        <v>0.9919431281510257</v>
      </c>
      <c r="F65" s="17">
        <v>1097.2</v>
      </c>
      <c r="G65" s="9">
        <f>F65/F91*100</f>
        <v>0.52669956858831379</v>
      </c>
      <c r="H65" s="9" t="e">
        <f t="shared" si="10"/>
        <v>#DIV/0!</v>
      </c>
      <c r="I65" s="10">
        <f t="shared" si="8"/>
        <v>14.69890816531583</v>
      </c>
    </row>
    <row r="66" spans="1:9" ht="15" customHeight="1" x14ac:dyDescent="0.25">
      <c r="A66" s="3" t="s">
        <v>52</v>
      </c>
      <c r="B66" s="32">
        <v>3616.4</v>
      </c>
      <c r="C66" s="9">
        <f>B66/B91*100</f>
        <v>1.9787071760690458</v>
      </c>
      <c r="D66" s="17">
        <v>12653.6</v>
      </c>
      <c r="E66" s="9">
        <f>D66/D91*100</f>
        <v>1.681512702307163</v>
      </c>
      <c r="F66" s="17">
        <v>4239.6000000000004</v>
      </c>
      <c r="G66" s="9">
        <f>F66/F91*100</f>
        <v>2.0351763497876552</v>
      </c>
      <c r="H66" s="9">
        <f t="shared" si="10"/>
        <v>17.232607012498619</v>
      </c>
      <c r="I66" s="10">
        <f t="shared" si="8"/>
        <v>33.505089460706841</v>
      </c>
    </row>
    <row r="67" spans="1:9" ht="15" customHeight="1" x14ac:dyDescent="0.25">
      <c r="A67" s="3" t="s">
        <v>53</v>
      </c>
      <c r="B67" s="17">
        <f>SUM(B68:B73)</f>
        <v>123022.7</v>
      </c>
      <c r="C67" s="9">
        <f>B67/B91*100</f>
        <v>67.311663341828719</v>
      </c>
      <c r="D67" s="17">
        <f>SUM(D68:D73)</f>
        <v>482320.5</v>
      </c>
      <c r="E67" s="9">
        <f>D67/D91*100</f>
        <v>64.094648742898627</v>
      </c>
      <c r="F67" s="17">
        <f>SUM(F68:F73)</f>
        <v>140054.99999999997</v>
      </c>
      <c r="G67" s="9">
        <f>F67/F91*100</f>
        <v>67.231961427849313</v>
      </c>
      <c r="H67" s="9">
        <f t="shared" si="10"/>
        <v>13.84484326876256</v>
      </c>
      <c r="I67" s="10">
        <f t="shared" si="8"/>
        <v>29.037745648381101</v>
      </c>
    </row>
    <row r="68" spans="1:9" ht="15" customHeight="1" x14ac:dyDescent="0.25">
      <c r="A68" s="3" t="s">
        <v>54</v>
      </c>
      <c r="B68" s="33">
        <v>43180.5</v>
      </c>
      <c r="C68" s="9">
        <f>B68/B91*100</f>
        <v>23.626137931713703</v>
      </c>
      <c r="D68" s="17">
        <v>166974</v>
      </c>
      <c r="E68" s="9">
        <f>D68/D91*100</f>
        <v>22.188855500018668</v>
      </c>
      <c r="F68" s="17">
        <v>48375.3</v>
      </c>
      <c r="G68" s="9">
        <f>F68/F91*100</f>
        <v>23.222064929210951</v>
      </c>
      <c r="H68" s="9">
        <f t="shared" si="10"/>
        <v>12.030430402612296</v>
      </c>
      <c r="I68" s="10">
        <f t="shared" ref="I68:I104" si="11">F68/D68*100</f>
        <v>28.971756081785188</v>
      </c>
    </row>
    <row r="69" spans="1:9" ht="15" customHeight="1" x14ac:dyDescent="0.25">
      <c r="A69" s="3" t="s">
        <v>55</v>
      </c>
      <c r="B69" s="33">
        <v>70529.2</v>
      </c>
      <c r="C69" s="9">
        <f>B69/B91*100</f>
        <v>38.589933127532618</v>
      </c>
      <c r="D69" s="17">
        <v>280536.5</v>
      </c>
      <c r="E69" s="9">
        <f>D69/D91*100</f>
        <v>37.279958921634432</v>
      </c>
      <c r="F69" s="17">
        <v>82601.7</v>
      </c>
      <c r="G69" s="9">
        <f>F69/F91*100</f>
        <v>39.652096021382896</v>
      </c>
      <c r="H69" s="9">
        <f t="shared" si="10"/>
        <v>17.117023870964076</v>
      </c>
      <c r="I69" s="10">
        <f t="shared" si="11"/>
        <v>29.444189971714906</v>
      </c>
    </row>
    <row r="70" spans="1:9" ht="26.25" customHeight="1" x14ac:dyDescent="0.25">
      <c r="A70" s="3" t="s">
        <v>56</v>
      </c>
      <c r="B70" s="33">
        <v>9167</v>
      </c>
      <c r="C70" s="9">
        <f>B70/B91*100</f>
        <v>5.0157086282006809</v>
      </c>
      <c r="D70" s="17">
        <v>32946.699999999997</v>
      </c>
      <c r="E70" s="9">
        <f>D70/D91*100</f>
        <v>4.3782239480545782</v>
      </c>
      <c r="F70" s="17">
        <v>8962</v>
      </c>
      <c r="G70" s="9">
        <f>F70/F91*100</f>
        <v>4.3021158710248519</v>
      </c>
      <c r="H70" s="9">
        <f t="shared" si="10"/>
        <v>-2.2362823170066548</v>
      </c>
      <c r="I70" s="10">
        <f t="shared" si="11"/>
        <v>27.201510318180578</v>
      </c>
    </row>
    <row r="71" spans="1:9" ht="36.75" customHeight="1" x14ac:dyDescent="0.25">
      <c r="A71" s="3" t="s">
        <v>57</v>
      </c>
      <c r="B71" s="33">
        <v>43.9</v>
      </c>
      <c r="C71" s="9">
        <f>B71/B91*100</f>
        <v>2.4019811146286669E-2</v>
      </c>
      <c r="D71" s="17">
        <v>215</v>
      </c>
      <c r="E71" s="9">
        <f>D71/D91*100</f>
        <v>2.8570938783906558E-2</v>
      </c>
      <c r="F71" s="17">
        <v>13.3</v>
      </c>
      <c r="G71" s="9">
        <f>F71/F91*100</f>
        <v>6.3845281281667641E-3</v>
      </c>
      <c r="H71" s="9">
        <f t="shared" si="10"/>
        <v>-69.703872437357631</v>
      </c>
      <c r="I71" s="10">
        <f t="shared" si="11"/>
        <v>6.1860465116279073</v>
      </c>
    </row>
    <row r="72" spans="1:9" ht="15" customHeight="1" x14ac:dyDescent="0.25">
      <c r="A72" s="3" t="s">
        <v>58</v>
      </c>
      <c r="B72" s="33">
        <v>102.1</v>
      </c>
      <c r="C72" s="9">
        <f>B72/B91*100</f>
        <v>5.5863843235441205E-2</v>
      </c>
      <c r="D72" s="17">
        <v>250</v>
      </c>
      <c r="E72" s="9">
        <f>D72/D91*100</f>
        <v>3.3222021841751818E-2</v>
      </c>
      <c r="F72" s="17">
        <v>97.4</v>
      </c>
      <c r="G72" s="9">
        <f>F72/F91*100</f>
        <v>4.6755867645371645E-2</v>
      </c>
      <c r="H72" s="9">
        <f t="shared" si="10"/>
        <v>-4.6033300685602256</v>
      </c>
      <c r="I72" s="10">
        <f t="shared" si="11"/>
        <v>38.96</v>
      </c>
    </row>
    <row r="73" spans="1:9" ht="26.25" customHeight="1" x14ac:dyDescent="0.25">
      <c r="A73" s="3" t="s">
        <v>59</v>
      </c>
      <c r="B73" s="33">
        <v>0</v>
      </c>
      <c r="C73" s="9">
        <f>B73/B91*100</f>
        <v>0</v>
      </c>
      <c r="D73" s="17">
        <v>1398.3</v>
      </c>
      <c r="E73" s="9">
        <f>D73/D91*100</f>
        <v>0.18581741256528625</v>
      </c>
      <c r="F73" s="17">
        <v>5.3</v>
      </c>
      <c r="G73" s="9">
        <f>F73/F91*100</f>
        <v>2.544210457089011E-3</v>
      </c>
      <c r="H73" s="9" t="e">
        <f t="shared" si="10"/>
        <v>#DIV/0!</v>
      </c>
      <c r="I73" s="10">
        <f t="shared" si="11"/>
        <v>0.37903168132732606</v>
      </c>
    </row>
    <row r="74" spans="1:9" ht="26.25" customHeight="1" x14ac:dyDescent="0.25">
      <c r="A74" s="3" t="s">
        <v>60</v>
      </c>
      <c r="B74" s="17">
        <f>B75</f>
        <v>13352.3</v>
      </c>
      <c r="C74" s="9">
        <f>B74/B91*100</f>
        <v>7.3056884821996242</v>
      </c>
      <c r="D74" s="17">
        <f>D75</f>
        <v>46829.9</v>
      </c>
      <c r="E74" s="9">
        <f>D74/D91*100</f>
        <v>6.2231358425882135</v>
      </c>
      <c r="F74" s="17">
        <f>F75</f>
        <v>14217.1</v>
      </c>
      <c r="G74" s="9">
        <f>F74/F91*100</f>
        <v>6.8247725451849401</v>
      </c>
      <c r="H74" s="9">
        <f t="shared" si="10"/>
        <v>6.4767867708185065</v>
      </c>
      <c r="I74" s="10">
        <f t="shared" si="11"/>
        <v>30.359022761099215</v>
      </c>
    </row>
    <row r="75" spans="1:9" ht="15" customHeight="1" x14ac:dyDescent="0.25">
      <c r="A75" s="3" t="s">
        <v>61</v>
      </c>
      <c r="B75" s="34">
        <v>13352.3</v>
      </c>
      <c r="C75" s="9">
        <f>B75/B91*100</f>
        <v>7.3056884821996242</v>
      </c>
      <c r="D75" s="17">
        <v>46829.9</v>
      </c>
      <c r="E75" s="9">
        <f>D75/D91*100</f>
        <v>6.2231358425882135</v>
      </c>
      <c r="F75" s="17">
        <v>14217.1</v>
      </c>
      <c r="G75" s="9">
        <f>F75/F91*100</f>
        <v>6.8247725451849401</v>
      </c>
      <c r="H75" s="9">
        <f t="shared" si="10"/>
        <v>6.4767867708185065</v>
      </c>
      <c r="I75" s="10">
        <f t="shared" si="11"/>
        <v>30.359022761099215</v>
      </c>
    </row>
    <row r="76" spans="1:9" ht="15" customHeight="1" x14ac:dyDescent="0.25">
      <c r="A76" s="3" t="s">
        <v>62</v>
      </c>
      <c r="B76" s="17">
        <f>SUM(B77:B80)</f>
        <v>7056</v>
      </c>
      <c r="C76" s="9">
        <f>B76/B91*100</f>
        <v>3.8606785295717252</v>
      </c>
      <c r="D76" s="17">
        <f>SUM(D77:D80)</f>
        <v>28018.7</v>
      </c>
      <c r="E76" s="9">
        <f>D76/D91*100</f>
        <v>3.7233514535099661</v>
      </c>
      <c r="F76" s="17">
        <f>SUM(F77:F80)</f>
        <v>9316.9</v>
      </c>
      <c r="G76" s="9">
        <f>F76/F91*100</f>
        <v>4.4724819637080389</v>
      </c>
      <c r="H76" s="9">
        <f t="shared" si="10"/>
        <v>32.042233560090693</v>
      </c>
      <c r="I76" s="10">
        <f t="shared" si="11"/>
        <v>33.252434980923454</v>
      </c>
    </row>
    <row r="77" spans="1:9" ht="15" customHeight="1" x14ac:dyDescent="0.25">
      <c r="A77" s="3" t="s">
        <v>63</v>
      </c>
      <c r="B77" s="35">
        <v>1346.8</v>
      </c>
      <c r="C77" s="9">
        <f>B77/B91*100</f>
        <v>0.73689935425555553</v>
      </c>
      <c r="D77" s="17">
        <v>4148.5</v>
      </c>
      <c r="E77" s="9">
        <f>D77/D91*100</f>
        <v>0.55128623044202962</v>
      </c>
      <c r="F77" s="17">
        <v>1284</v>
      </c>
      <c r="G77" s="9">
        <f>F77/F91*100</f>
        <v>0.61637098620797925</v>
      </c>
      <c r="H77" s="9">
        <f t="shared" si="10"/>
        <v>-4.6629046629046513</v>
      </c>
      <c r="I77" s="10">
        <f t="shared" si="11"/>
        <v>30.95094612510546</v>
      </c>
    </row>
    <row r="78" spans="1:9" ht="26.25" customHeight="1" x14ac:dyDescent="0.25">
      <c r="A78" s="3" t="s">
        <v>64</v>
      </c>
      <c r="B78" s="35">
        <v>2584.6999999999998</v>
      </c>
      <c r="C78" s="9">
        <f>B78/B91*100</f>
        <v>1.4142142567154248</v>
      </c>
      <c r="D78" s="17">
        <v>13112.7</v>
      </c>
      <c r="E78" s="9">
        <f>D78/D91*100</f>
        <v>1.7425216232173562</v>
      </c>
      <c r="F78" s="17">
        <v>6521.1</v>
      </c>
      <c r="G78" s="9">
        <f>F78/F91*100</f>
        <v>3.1303869456081412</v>
      </c>
      <c r="H78" s="9">
        <f t="shared" si="10"/>
        <v>152.29620458854026</v>
      </c>
      <c r="I78" s="10">
        <f t="shared" si="11"/>
        <v>49.731176645542106</v>
      </c>
    </row>
    <row r="79" spans="1:9" ht="15" customHeight="1" x14ac:dyDescent="0.25">
      <c r="A79" s="3" t="s">
        <v>65</v>
      </c>
      <c r="B79" s="35">
        <v>2822.8</v>
      </c>
      <c r="C79" s="9">
        <f>B79/B91*100</f>
        <v>1.5444902711557633</v>
      </c>
      <c r="D79" s="17">
        <v>9373.5</v>
      </c>
      <c r="E79" s="9">
        <f>D79/D91*100</f>
        <v>1.2456264869346425</v>
      </c>
      <c r="F79" s="17">
        <v>1422.9</v>
      </c>
      <c r="G79" s="9">
        <f>F79/F91*100</f>
        <v>0.68304850177206677</v>
      </c>
      <c r="H79" s="9">
        <f t="shared" si="10"/>
        <v>-49.592603089131359</v>
      </c>
      <c r="I79" s="10">
        <f t="shared" si="11"/>
        <v>15.180028804608739</v>
      </c>
    </row>
    <row r="80" spans="1:9" ht="26.25" customHeight="1" x14ac:dyDescent="0.25">
      <c r="A80" s="3" t="s">
        <v>66</v>
      </c>
      <c r="B80" s="35">
        <v>301.7</v>
      </c>
      <c r="C80" s="9">
        <f>B80/B91*100</f>
        <v>0.16507464744498149</v>
      </c>
      <c r="D80" s="17">
        <v>1384</v>
      </c>
      <c r="E80" s="9">
        <f>D80/D91*100</f>
        <v>0.18391711291593804</v>
      </c>
      <c r="F80" s="17">
        <v>88.9</v>
      </c>
      <c r="G80" s="9">
        <f>F80/F91*100</f>
        <v>4.2675530119851528E-2</v>
      </c>
      <c r="H80" s="9">
        <f t="shared" si="10"/>
        <v>-70.533642691415309</v>
      </c>
      <c r="I80" s="10">
        <f t="shared" si="11"/>
        <v>6.4234104046242777</v>
      </c>
    </row>
    <row r="81" spans="1:10" ht="26.25" customHeight="1" x14ac:dyDescent="0.25">
      <c r="A81" s="3" t="s">
        <v>67</v>
      </c>
      <c r="B81" s="17">
        <f>SUM(B82:B83)</f>
        <v>2568.1000000000004</v>
      </c>
      <c r="C81" s="9">
        <f>B81/B91*100</f>
        <v>1.4051315946418861</v>
      </c>
      <c r="D81" s="17">
        <f>SUM(D82:D83)</f>
        <v>9339.7999999999993</v>
      </c>
      <c r="E81" s="9">
        <f>D81/D91*100</f>
        <v>1.2411481583903743</v>
      </c>
      <c r="F81" s="17">
        <f>SUM(F82:F83)</f>
        <v>3316.4</v>
      </c>
      <c r="G81" s="9">
        <f>F81/F91*100</f>
        <v>1.5920036905452823</v>
      </c>
      <c r="H81" s="9">
        <f t="shared" si="10"/>
        <v>29.138273431719938</v>
      </c>
      <c r="I81" s="10">
        <f t="shared" si="11"/>
        <v>35.508254994753642</v>
      </c>
    </row>
    <row r="82" spans="1:10" ht="15" customHeight="1" x14ac:dyDescent="0.25">
      <c r="A82" s="3" t="s">
        <v>68</v>
      </c>
      <c r="B82" s="36">
        <v>156.30000000000001</v>
      </c>
      <c r="C82" s="9">
        <f>B82/B91*100</f>
        <v>8.5519282053863485E-2</v>
      </c>
      <c r="D82" s="17">
        <v>555</v>
      </c>
      <c r="E82" s="9">
        <f>D82/D91*100</f>
        <v>7.3752888488689036E-2</v>
      </c>
      <c r="F82" s="17">
        <v>139.80000000000001</v>
      </c>
      <c r="G82" s="9">
        <f>F82/F91*100</f>
        <v>6.7109551302083736E-2</v>
      </c>
      <c r="H82" s="9">
        <f t="shared" si="10"/>
        <v>-10.55662188099808</v>
      </c>
      <c r="I82" s="10">
        <f t="shared" si="11"/>
        <v>25.189189189189193</v>
      </c>
    </row>
    <row r="83" spans="1:10" ht="15" customHeight="1" x14ac:dyDescent="0.25">
      <c r="A83" s="3" t="s">
        <v>69</v>
      </c>
      <c r="B83" s="36">
        <v>2411.8000000000002</v>
      </c>
      <c r="C83" s="9">
        <f>B83/B91*100</f>
        <v>1.3196123125880228</v>
      </c>
      <c r="D83" s="17">
        <v>8784.7999999999993</v>
      </c>
      <c r="E83" s="9">
        <f>D83/D91*100</f>
        <v>1.1673952699016852</v>
      </c>
      <c r="F83" s="17">
        <v>3176.6</v>
      </c>
      <c r="G83" s="9">
        <f>F83/F91*100</f>
        <v>1.5248941392431985</v>
      </c>
      <c r="H83" s="9">
        <f t="shared" si="10"/>
        <v>31.710755452359223</v>
      </c>
      <c r="I83" s="10">
        <f t="shared" si="11"/>
        <v>36.160185775430293</v>
      </c>
    </row>
    <row r="84" spans="1:10" ht="26.25" customHeight="1" x14ac:dyDescent="0.25">
      <c r="A84" s="3" t="s">
        <v>70</v>
      </c>
      <c r="B84" s="17">
        <f>B85</f>
        <v>287.39999999999998</v>
      </c>
      <c r="C84" s="9">
        <f>B84/B91*100</f>
        <v>0.15725042650211363</v>
      </c>
      <c r="D84" s="17">
        <f>D85</f>
        <v>1281.9000000000001</v>
      </c>
      <c r="E84" s="9">
        <f>D84/D91*100</f>
        <v>0.17034923919576661</v>
      </c>
      <c r="F84" s="17">
        <f>F85</f>
        <v>427.3</v>
      </c>
      <c r="G84" s="9">
        <f>F84/F91*100</f>
        <v>0.20512096760644047</v>
      </c>
      <c r="H84" s="9">
        <f t="shared" si="10"/>
        <v>48.677800974251937</v>
      </c>
      <c r="I84" s="10">
        <f t="shared" si="11"/>
        <v>33.333333333333329</v>
      </c>
    </row>
    <row r="85" spans="1:10" ht="26.25" customHeight="1" x14ac:dyDescent="0.25">
      <c r="A85" s="3" t="s">
        <v>71</v>
      </c>
      <c r="B85" s="37">
        <v>287.39999999999998</v>
      </c>
      <c r="C85" s="9">
        <f>B85/B91*100</f>
        <v>0.15725042650211363</v>
      </c>
      <c r="D85" s="17">
        <v>1281.9000000000001</v>
      </c>
      <c r="E85" s="9">
        <f>D85/D91*100</f>
        <v>0.17034923919576661</v>
      </c>
      <c r="F85" s="17">
        <v>427.3</v>
      </c>
      <c r="G85" s="9">
        <f>F85/F91*100</f>
        <v>0.20512096760644047</v>
      </c>
      <c r="H85" s="9">
        <f t="shared" si="10"/>
        <v>48.677800974251937</v>
      </c>
      <c r="I85" s="10">
        <f t="shared" si="11"/>
        <v>33.333333333333329</v>
      </c>
    </row>
    <row r="86" spans="1:10" ht="39" customHeight="1" x14ac:dyDescent="0.25">
      <c r="A86" s="3" t="s">
        <v>72</v>
      </c>
      <c r="B86" s="17">
        <f>B87</f>
        <v>0</v>
      </c>
      <c r="C86" s="9">
        <f>B86/B91*100</f>
        <v>0</v>
      </c>
      <c r="D86" s="17">
        <f>D87</f>
        <v>1473.1</v>
      </c>
      <c r="E86" s="9">
        <f>D86/D91*100</f>
        <v>0.19575744150033839</v>
      </c>
      <c r="F86" s="17">
        <f>F87</f>
        <v>0</v>
      </c>
      <c r="G86" s="9">
        <f>F86/F91*100</f>
        <v>0</v>
      </c>
      <c r="H86" s="9" t="e">
        <f t="shared" si="10"/>
        <v>#DIV/0!</v>
      </c>
      <c r="I86" s="10">
        <f t="shared" si="11"/>
        <v>0</v>
      </c>
    </row>
    <row r="87" spans="1:10" ht="39" customHeight="1" x14ac:dyDescent="0.25">
      <c r="A87" s="3" t="s">
        <v>73</v>
      </c>
      <c r="B87" s="17">
        <v>0</v>
      </c>
      <c r="C87" s="9">
        <f>B87/B91*100</f>
        <v>0</v>
      </c>
      <c r="D87" s="17">
        <v>1473.1</v>
      </c>
      <c r="E87" s="9">
        <f>D87/D91*100</f>
        <v>0.19575744150033839</v>
      </c>
      <c r="F87" s="17">
        <v>0</v>
      </c>
      <c r="G87" s="9">
        <f>F87/F91*100</f>
        <v>0</v>
      </c>
      <c r="H87" s="9" t="e">
        <f t="shared" si="10"/>
        <v>#DIV/0!</v>
      </c>
      <c r="I87" s="10">
        <f t="shared" si="11"/>
        <v>0</v>
      </c>
    </row>
    <row r="88" spans="1:10" ht="90" customHeight="1" x14ac:dyDescent="0.25">
      <c r="A88" s="3" t="s">
        <v>74</v>
      </c>
      <c r="B88" s="17">
        <f>SUM(B89:B90)</f>
        <v>0</v>
      </c>
      <c r="C88" s="9">
        <f>B88/B91*100</f>
        <v>0</v>
      </c>
      <c r="D88" s="17">
        <f>SUM(D89:D90)</f>
        <v>1254.3</v>
      </c>
      <c r="E88" s="9">
        <f>D88/D91*100</f>
        <v>0.16668152798443719</v>
      </c>
      <c r="F88" s="17">
        <f>SUM(F89:F90)</f>
        <v>0</v>
      </c>
      <c r="G88" s="9">
        <f>F88/F91*100</f>
        <v>0</v>
      </c>
      <c r="H88" s="9" t="e">
        <f t="shared" si="10"/>
        <v>#DIV/0!</v>
      </c>
      <c r="I88" s="10">
        <f t="shared" si="11"/>
        <v>0</v>
      </c>
    </row>
    <row r="89" spans="1:10" ht="70.5" customHeight="1" x14ac:dyDescent="0.25">
      <c r="A89" s="3" t="s">
        <v>75</v>
      </c>
      <c r="B89" s="17">
        <v>0</v>
      </c>
      <c r="C89" s="9"/>
      <c r="D89" s="17">
        <v>0</v>
      </c>
      <c r="E89" s="9"/>
      <c r="F89" s="17">
        <v>0</v>
      </c>
      <c r="G89" s="9"/>
      <c r="H89" s="9"/>
      <c r="I89" s="10"/>
    </row>
    <row r="90" spans="1:10" ht="26.25" customHeight="1" x14ac:dyDescent="0.25">
      <c r="A90" s="3" t="s">
        <v>76</v>
      </c>
      <c r="B90" s="17">
        <v>0</v>
      </c>
      <c r="C90" s="9">
        <f>B90/B91*100</f>
        <v>0</v>
      </c>
      <c r="D90" s="17">
        <v>1254.3</v>
      </c>
      <c r="E90" s="9">
        <f t="shared" ref="E90:G90" si="12">D90/D91*100</f>
        <v>0.16668152798443719</v>
      </c>
      <c r="F90" s="17">
        <v>0</v>
      </c>
      <c r="G90" s="9">
        <f t="shared" si="12"/>
        <v>0</v>
      </c>
      <c r="H90" s="9" t="e">
        <f t="shared" si="10"/>
        <v>#DIV/0!</v>
      </c>
      <c r="I90" s="10">
        <f t="shared" si="11"/>
        <v>0</v>
      </c>
    </row>
    <row r="91" spans="1:10" s="14" customFormat="1" ht="15" customHeight="1" x14ac:dyDescent="0.25">
      <c r="A91" s="12" t="s">
        <v>77</v>
      </c>
      <c r="B91" s="16">
        <f>B45+B54+B56+B59+B63+B67+B74+B76+B81+B84+B86+B88</f>
        <v>182765.8</v>
      </c>
      <c r="C91" s="13">
        <f>C45+C54+C56+C59+C63+C67+C74+C76+C81+C84+C86+C88</f>
        <v>100.00000000000001</v>
      </c>
      <c r="D91" s="16">
        <f>D45+D54+D56+D59+D63+D67+D74+D76+D81+D84+D86+D88</f>
        <v>752512.9</v>
      </c>
      <c r="E91" s="13"/>
      <c r="F91" s="16">
        <f>F45+F54+F56+F59+F63+F67+F74+F76+F81+F84+F86+F88</f>
        <v>208316.09999999995</v>
      </c>
      <c r="G91" s="13"/>
      <c r="H91" s="9">
        <f t="shared" si="10"/>
        <v>13.979803661297652</v>
      </c>
      <c r="I91" s="10">
        <f t="shared" si="11"/>
        <v>27.682728096754218</v>
      </c>
    </row>
    <row r="92" spans="1:10" ht="115.5" customHeight="1" x14ac:dyDescent="0.25">
      <c r="A92" s="3" t="s">
        <v>78</v>
      </c>
      <c r="B92" s="38">
        <v>62040.2</v>
      </c>
      <c r="C92" s="9">
        <f>B92/B91*100</f>
        <v>33.945191058721051</v>
      </c>
      <c r="D92" s="17">
        <v>220351</v>
      </c>
      <c r="E92" s="9">
        <f t="shared" ref="E92:G92" si="13">D92/D91*100</f>
        <v>29.282022939407415</v>
      </c>
      <c r="F92" s="17">
        <v>62969</v>
      </c>
      <c r="G92" s="9">
        <f t="shared" si="13"/>
        <v>30.227620428761874</v>
      </c>
      <c r="H92" s="9">
        <f t="shared" si="10"/>
        <v>1.4970938198135997</v>
      </c>
      <c r="I92" s="10">
        <f t="shared" si="11"/>
        <v>28.576679933379019</v>
      </c>
      <c r="J92" s="18"/>
    </row>
    <row r="93" spans="1:10" ht="51.75" customHeight="1" x14ac:dyDescent="0.25">
      <c r="A93" s="3" t="s">
        <v>79</v>
      </c>
      <c r="B93" s="38">
        <v>28796</v>
      </c>
      <c r="C93" s="9">
        <f>B93/B91*100</f>
        <v>15.755682956001616</v>
      </c>
      <c r="D93" s="17">
        <v>108337</v>
      </c>
      <c r="E93" s="9">
        <f t="shared" ref="E93:G93" si="14">D93/D91*100</f>
        <v>14.396696721079467</v>
      </c>
      <c r="F93" s="17">
        <v>30042.9</v>
      </c>
      <c r="G93" s="9">
        <f t="shared" si="14"/>
        <v>14.421784970052729</v>
      </c>
      <c r="H93" s="9">
        <f t="shared" si="10"/>
        <v>4.3301152937908114</v>
      </c>
      <c r="I93" s="10">
        <f t="shared" si="11"/>
        <v>27.730969105661039</v>
      </c>
    </row>
    <row r="94" spans="1:10" ht="26.25" customHeight="1" x14ac:dyDescent="0.25">
      <c r="A94" s="3" t="s">
        <v>80</v>
      </c>
      <c r="B94" s="38">
        <v>2804.2</v>
      </c>
      <c r="C94" s="9">
        <f>B94/B91*100</f>
        <v>1.5343133124468582</v>
      </c>
      <c r="D94" s="17">
        <v>12317.4</v>
      </c>
      <c r="E94" s="9">
        <f t="shared" ref="E94:G94" si="15">D94/D91*100</f>
        <v>1.636835727334375</v>
      </c>
      <c r="F94" s="17">
        <v>6739.4</v>
      </c>
      <c r="G94" s="9">
        <f t="shared" si="15"/>
        <v>3.2351796140576754</v>
      </c>
      <c r="H94" s="9">
        <f t="shared" si="10"/>
        <v>140.33235860494972</v>
      </c>
      <c r="I94" s="10">
        <f t="shared" si="11"/>
        <v>54.714468962605743</v>
      </c>
    </row>
    <row r="95" spans="1:10" ht="51.75" customHeight="1" x14ac:dyDescent="0.25">
      <c r="A95" s="3" t="s">
        <v>81</v>
      </c>
      <c r="B95" s="38">
        <v>1626.3</v>
      </c>
      <c r="C95" s="9">
        <f>B95/B91*100</f>
        <v>0.88982730904797291</v>
      </c>
      <c r="D95" s="17">
        <v>11807.9</v>
      </c>
      <c r="E95" s="9">
        <f t="shared" ref="E95:G95" si="16">D95/D91*100</f>
        <v>1.5691292468208848</v>
      </c>
      <c r="F95" s="17">
        <v>0</v>
      </c>
      <c r="G95" s="9">
        <f t="shared" si="16"/>
        <v>0</v>
      </c>
      <c r="H95" s="9">
        <f t="shared" si="10"/>
        <v>-100</v>
      </c>
      <c r="I95" s="10">
        <f t="shared" si="11"/>
        <v>0</v>
      </c>
    </row>
    <row r="96" spans="1:10" ht="15" customHeight="1" x14ac:dyDescent="0.25">
      <c r="A96" s="3" t="s">
        <v>82</v>
      </c>
      <c r="B96" s="38">
        <v>0</v>
      </c>
      <c r="C96" s="9">
        <f>B96/B91*100</f>
        <v>0</v>
      </c>
      <c r="D96" s="17">
        <v>2453.6</v>
      </c>
      <c r="E96" s="9">
        <f t="shared" ref="E96:G96" si="17">D96/D91*100</f>
        <v>0.32605421116368899</v>
      </c>
      <c r="F96" s="17">
        <v>0</v>
      </c>
      <c r="G96" s="9">
        <f t="shared" si="17"/>
        <v>0</v>
      </c>
      <c r="H96" s="9" t="e">
        <f t="shared" si="10"/>
        <v>#DIV/0!</v>
      </c>
      <c r="I96" s="10">
        <f t="shared" si="11"/>
        <v>0</v>
      </c>
      <c r="J96" s="18"/>
    </row>
    <row r="97" spans="1:9" ht="51.75" customHeight="1" x14ac:dyDescent="0.25">
      <c r="A97" s="3" t="s">
        <v>83</v>
      </c>
      <c r="B97" s="38">
        <v>87292.3</v>
      </c>
      <c r="C97" s="9">
        <f>B97/B91*100</f>
        <v>47.761835091685647</v>
      </c>
      <c r="D97" s="17">
        <v>367875.9</v>
      </c>
      <c r="E97" s="9">
        <f t="shared" ref="E97:G97" si="18">D97/D91*100</f>
        <v>48.88632473941643</v>
      </c>
      <c r="F97" s="17">
        <v>107221.7</v>
      </c>
      <c r="G97" s="9">
        <f t="shared" si="18"/>
        <v>51.470673654124674</v>
      </c>
      <c r="H97" s="9">
        <f t="shared" si="10"/>
        <v>22.830650584301253</v>
      </c>
      <c r="I97" s="10">
        <f t="shared" si="11"/>
        <v>29.146160430732209</v>
      </c>
    </row>
    <row r="98" spans="1:9" ht="42" customHeight="1" x14ac:dyDescent="0.25">
      <c r="A98" s="3" t="s">
        <v>84</v>
      </c>
      <c r="B98" s="38">
        <v>0</v>
      </c>
      <c r="C98" s="9">
        <f>B98/B91*100</f>
        <v>0</v>
      </c>
      <c r="D98" s="17">
        <v>1473.1</v>
      </c>
      <c r="E98" s="9">
        <f t="shared" ref="E98:G98" si="19">D98/D91*100</f>
        <v>0.19575744150033839</v>
      </c>
      <c r="F98" s="17">
        <v>0</v>
      </c>
      <c r="G98" s="9">
        <f t="shared" si="19"/>
        <v>0</v>
      </c>
      <c r="H98" s="9" t="e">
        <f t="shared" si="10"/>
        <v>#DIV/0!</v>
      </c>
      <c r="I98" s="10">
        <f t="shared" si="11"/>
        <v>0</v>
      </c>
    </row>
    <row r="99" spans="1:9" ht="15" customHeight="1" x14ac:dyDescent="0.25">
      <c r="A99" s="3" t="s">
        <v>85</v>
      </c>
      <c r="B99" s="17">
        <f>SUM(B100:B104)</f>
        <v>206.79999999999998</v>
      </c>
      <c r="C99" s="9">
        <f>B99/B91*100</f>
        <v>0.11315027209685838</v>
      </c>
      <c r="D99" s="17">
        <f>SUM(D100:D104)</f>
        <v>27897</v>
      </c>
      <c r="E99" s="9">
        <f t="shared" ref="E99:G99" si="20">D99/D91*100</f>
        <v>3.7071789732774016</v>
      </c>
      <c r="F99" s="17">
        <f>SUM(F100:F104)</f>
        <v>1343.1000000000001</v>
      </c>
      <c r="G99" s="9">
        <f t="shared" si="20"/>
        <v>0.64474133300306624</v>
      </c>
      <c r="H99" s="9">
        <f t="shared" si="10"/>
        <v>549.46808510638311</v>
      </c>
      <c r="I99" s="10">
        <f t="shared" si="11"/>
        <v>4.8144961823852039</v>
      </c>
    </row>
    <row r="100" spans="1:9" ht="77.25" customHeight="1" x14ac:dyDescent="0.25">
      <c r="A100" s="3" t="s">
        <v>86</v>
      </c>
      <c r="B100" s="39">
        <v>0</v>
      </c>
      <c r="C100" s="9">
        <f>B100/B91*100</f>
        <v>0</v>
      </c>
      <c r="D100" s="17">
        <v>7464.5</v>
      </c>
      <c r="E100" s="9">
        <f t="shared" ref="E100:G100" si="21">D100/D91*100</f>
        <v>0.9919431281510257</v>
      </c>
      <c r="F100" s="17">
        <v>1097.2</v>
      </c>
      <c r="G100" s="9">
        <f t="shared" si="21"/>
        <v>0.52669956858831379</v>
      </c>
      <c r="H100" s="9" t="e">
        <f t="shared" si="10"/>
        <v>#DIV/0!</v>
      </c>
      <c r="I100" s="10">
        <f t="shared" si="11"/>
        <v>14.69890816531583</v>
      </c>
    </row>
    <row r="101" spans="1:9" ht="15" customHeight="1" x14ac:dyDescent="0.25">
      <c r="A101" s="3" t="s">
        <v>87</v>
      </c>
      <c r="B101" s="39">
        <v>67.099999999999994</v>
      </c>
      <c r="C101" s="9">
        <f>B101/B91*100</f>
        <v>3.6713652116533838E-2</v>
      </c>
      <c r="D101" s="17">
        <v>72.2</v>
      </c>
      <c r="E101" s="9">
        <f>D101/D91*100</f>
        <v>9.5945199078979245E-3</v>
      </c>
      <c r="F101" s="17">
        <v>72.2</v>
      </c>
      <c r="G101" s="9">
        <f>F101/F91*100</f>
        <v>3.4658866981476716E-2</v>
      </c>
      <c r="H101" s="9">
        <f t="shared" si="10"/>
        <v>7.6005961251863141</v>
      </c>
      <c r="I101" s="10">
        <f t="shared" si="11"/>
        <v>100</v>
      </c>
    </row>
    <row r="102" spans="1:9" ht="26.25" customHeight="1" x14ac:dyDescent="0.25">
      <c r="A102" s="3" t="s">
        <v>88</v>
      </c>
      <c r="B102" s="39">
        <v>139.69999999999999</v>
      </c>
      <c r="C102" s="9">
        <f>B102/B91*100</f>
        <v>7.6436619980324555E-2</v>
      </c>
      <c r="D102" s="17">
        <v>713.1</v>
      </c>
      <c r="E102" s="9">
        <f>D102/D91*100</f>
        <v>9.476249510141288E-2</v>
      </c>
      <c r="F102" s="17">
        <v>173.7</v>
      </c>
      <c r="G102" s="9">
        <f>F102/F91*100</f>
        <v>8.3382897433275691E-2</v>
      </c>
      <c r="H102" s="9">
        <f t="shared" si="10"/>
        <v>24.337866857551901</v>
      </c>
      <c r="I102" s="10">
        <f t="shared" si="11"/>
        <v>24.358435002103491</v>
      </c>
    </row>
    <row r="103" spans="1:9" ht="15" customHeight="1" x14ac:dyDescent="0.25">
      <c r="A103" s="3" t="s">
        <v>89</v>
      </c>
      <c r="B103" s="39">
        <v>0</v>
      </c>
      <c r="C103" s="9">
        <f>B103/B91*100</f>
        <v>0</v>
      </c>
      <c r="D103" s="17">
        <v>19401.900000000001</v>
      </c>
      <c r="E103" s="9">
        <f>D103/D91*100</f>
        <v>2.5782813822859385</v>
      </c>
      <c r="F103" s="17">
        <v>0</v>
      </c>
      <c r="G103" s="9">
        <f>F103/F91*100</f>
        <v>0</v>
      </c>
      <c r="H103" s="9" t="e">
        <f t="shared" si="10"/>
        <v>#DIV/0!</v>
      </c>
      <c r="I103" s="10">
        <f t="shared" si="11"/>
        <v>0</v>
      </c>
    </row>
    <row r="104" spans="1:9" ht="15" customHeight="1" x14ac:dyDescent="0.25">
      <c r="A104" s="3" t="s">
        <v>90</v>
      </c>
      <c r="B104" s="39">
        <v>0</v>
      </c>
      <c r="C104" s="9">
        <f>B104/B91*100</f>
        <v>0</v>
      </c>
      <c r="D104" s="17">
        <v>245.3</v>
      </c>
      <c r="E104" s="9">
        <f>D104/D91*100</f>
        <v>3.2597447831126884E-2</v>
      </c>
      <c r="F104" s="17">
        <v>0</v>
      </c>
      <c r="G104" s="9">
        <f>F104/F91*100</f>
        <v>0</v>
      </c>
      <c r="H104" s="9" t="e">
        <f t="shared" si="10"/>
        <v>#DIV/0!</v>
      </c>
      <c r="I104" s="10">
        <f t="shared" si="11"/>
        <v>0</v>
      </c>
    </row>
    <row r="105" spans="1:9" ht="26.25" customHeight="1" x14ac:dyDescent="0.25">
      <c r="A105" s="3" t="s">
        <v>91</v>
      </c>
      <c r="B105" s="17">
        <f>B44-B91</f>
        <v>-1328.7999999999884</v>
      </c>
      <c r="C105" s="9"/>
      <c r="D105" s="17">
        <f>D44-D91</f>
        <v>-22037.599999999977</v>
      </c>
      <c r="E105" s="9"/>
      <c r="F105" s="17">
        <f>F44-F91</f>
        <v>11756.900000000052</v>
      </c>
      <c r="G105" s="9"/>
      <c r="H105" s="9"/>
      <c r="I105" s="9"/>
    </row>
    <row r="106" spans="1:9" x14ac:dyDescent="0.25">
      <c r="A106" s="25" t="s">
        <v>92</v>
      </c>
      <c r="B106" s="26"/>
      <c r="C106" s="26"/>
      <c r="D106" s="26"/>
      <c r="E106" s="26"/>
      <c r="F106" s="26"/>
      <c r="G106" s="26"/>
      <c r="H106" s="26"/>
      <c r="I106" s="27"/>
    </row>
    <row r="107" spans="1:9" ht="64.5" customHeight="1" x14ac:dyDescent="0.25">
      <c r="A107" s="3" t="s">
        <v>93</v>
      </c>
      <c r="B107" s="7"/>
      <c r="C107" s="8"/>
      <c r="D107" s="8"/>
      <c r="E107" s="8"/>
      <c r="F107" s="8"/>
      <c r="G107" s="8"/>
      <c r="H107" s="8"/>
      <c r="I107" s="8"/>
    </row>
    <row r="108" spans="1:9" ht="39" customHeight="1" x14ac:dyDescent="0.25">
      <c r="A108" s="3" t="s">
        <v>94</v>
      </c>
      <c r="B108" s="7"/>
      <c r="C108" s="8"/>
      <c r="D108" s="8">
        <v>12550</v>
      </c>
      <c r="E108" s="8"/>
      <c r="F108" s="8"/>
      <c r="G108" s="8"/>
      <c r="H108" s="8"/>
      <c r="I108" s="8"/>
    </row>
    <row r="109" spans="1:9" ht="39" customHeight="1" x14ac:dyDescent="0.25">
      <c r="A109" s="3" t="s">
        <v>95</v>
      </c>
      <c r="B109" s="7"/>
      <c r="C109" s="8"/>
      <c r="D109" s="8">
        <v>-35469</v>
      </c>
      <c r="E109" s="8"/>
      <c r="F109" s="8">
        <v>-11823</v>
      </c>
      <c r="G109" s="8"/>
      <c r="H109" s="8"/>
      <c r="I109" s="8"/>
    </row>
    <row r="110" spans="1:9" ht="39" customHeight="1" x14ac:dyDescent="0.25">
      <c r="A110" s="3" t="s">
        <v>96</v>
      </c>
      <c r="B110" s="7"/>
      <c r="C110" s="8"/>
      <c r="D110" s="8"/>
      <c r="E110" s="8"/>
      <c r="F110" s="8"/>
      <c r="G110" s="8"/>
      <c r="H110" s="8"/>
      <c r="I110" s="8"/>
    </row>
    <row r="111" spans="1:9" ht="51.75" customHeight="1" x14ac:dyDescent="0.25">
      <c r="A111" s="3" t="s">
        <v>97</v>
      </c>
      <c r="B111" s="7"/>
      <c r="C111" s="8"/>
      <c r="D111" s="8"/>
      <c r="E111" s="8"/>
      <c r="F111" s="8"/>
      <c r="G111" s="8"/>
      <c r="H111" s="8"/>
      <c r="I111" s="8"/>
    </row>
    <row r="112" spans="1:9" ht="51.75" customHeight="1" x14ac:dyDescent="0.25">
      <c r="A112" s="3" t="s">
        <v>98</v>
      </c>
      <c r="B112" s="7"/>
      <c r="C112" s="8"/>
      <c r="D112" s="8"/>
      <c r="E112" s="8"/>
      <c r="F112" s="8"/>
      <c r="G112" s="8"/>
      <c r="H112" s="8"/>
      <c r="I112" s="8"/>
    </row>
    <row r="113" spans="1:9" ht="39" customHeight="1" x14ac:dyDescent="0.25">
      <c r="A113" s="3" t="s">
        <v>99</v>
      </c>
      <c r="B113" s="7"/>
      <c r="C113" s="8"/>
      <c r="D113" s="8"/>
      <c r="E113" s="8"/>
      <c r="F113" s="8"/>
      <c r="G113" s="8"/>
      <c r="H113" s="8"/>
      <c r="I113" s="8"/>
    </row>
    <row r="114" spans="1:9" ht="39" customHeight="1" x14ac:dyDescent="0.25">
      <c r="A114" s="3" t="s">
        <v>100</v>
      </c>
      <c r="B114" s="8">
        <v>1330</v>
      </c>
      <c r="C114" s="8"/>
      <c r="D114" s="8">
        <v>36736</v>
      </c>
      <c r="E114" s="8"/>
      <c r="F114" s="8">
        <v>66</v>
      </c>
      <c r="G114" s="8"/>
      <c r="H114" s="8"/>
      <c r="I114" s="8"/>
    </row>
    <row r="115" spans="1:9" ht="39" customHeight="1" x14ac:dyDescent="0.25">
      <c r="A115" s="3" t="s">
        <v>101</v>
      </c>
      <c r="B115" s="7">
        <f t="shared" ref="B115" si="22">SUM(B107:B114)</f>
        <v>1330</v>
      </c>
      <c r="C115" s="7"/>
      <c r="D115" s="7">
        <f t="shared" ref="D115:F115" si="23">SUM(D107:D114)</f>
        <v>13817</v>
      </c>
      <c r="E115" s="7"/>
      <c r="F115" s="7">
        <f t="shared" si="23"/>
        <v>-11757</v>
      </c>
      <c r="G115" s="8"/>
      <c r="H115" s="8"/>
      <c r="I115" s="8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6"/>
      <c r="E117" s="1"/>
      <c r="F117" s="1"/>
      <c r="G117" s="1"/>
      <c r="H117" s="1"/>
      <c r="I117" s="1"/>
    </row>
  </sheetData>
  <autoFilter ref="A6:I115" xr:uid="{00000000-0009-0000-0000-000000000000}"/>
  <mergeCells count="3">
    <mergeCell ref="A2:I2"/>
    <mergeCell ref="A7:I7"/>
    <mergeCell ref="A106:I106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2025-05-13T08:50:16Z</dcterms:modified>
</cp:coreProperties>
</file>