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5 год\Исполнение консолидация 2025\"/>
    </mc:Choice>
  </mc:AlternateContent>
  <xr:revisionPtr revIDLastSave="0" documentId="13_ncr:1_{F3D2130A-6F8A-4ABE-A19E-2218102C0525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Информация!$A$6:$I$116</definedName>
  </definedNames>
  <calcPr calcId="179021"/>
</workbook>
</file>

<file path=xl/calcChain.xml><?xml version="1.0" encoding="utf-8"?>
<calcChain xmlns="http://schemas.openxmlformats.org/spreadsheetml/2006/main">
  <c r="F75" i="1" l="1"/>
  <c r="I60" i="1"/>
  <c r="H60" i="1"/>
  <c r="C60" i="1"/>
  <c r="C59" i="1"/>
  <c r="F59" i="1"/>
  <c r="D59" i="1"/>
  <c r="B59" i="1"/>
  <c r="B100" i="1"/>
  <c r="B12" i="1"/>
  <c r="B11" i="1" s="1"/>
  <c r="B9" i="1"/>
  <c r="B116" i="1"/>
  <c r="F100" i="1" l="1"/>
  <c r="D89" i="1"/>
  <c r="B54" i="1"/>
  <c r="I40" i="1" l="1"/>
  <c r="I41" i="1"/>
  <c r="H40" i="1"/>
  <c r="H41" i="1"/>
  <c r="H42" i="1"/>
  <c r="H38" i="1"/>
  <c r="B45" i="1" l="1"/>
  <c r="C11" i="1" s="1"/>
  <c r="B89" i="1"/>
  <c r="B87" i="1"/>
  <c r="B85" i="1"/>
  <c r="B82" i="1"/>
  <c r="B77" i="1"/>
  <c r="B75" i="1"/>
  <c r="B68" i="1"/>
  <c r="B64" i="1"/>
  <c r="B56" i="1"/>
  <c r="H28" i="1"/>
  <c r="H27" i="1"/>
  <c r="I28" i="1"/>
  <c r="F26" i="1"/>
  <c r="H26" i="1" s="1"/>
  <c r="D26" i="1"/>
  <c r="I14" i="1"/>
  <c r="H14" i="1"/>
  <c r="F9" i="1"/>
  <c r="F12" i="1"/>
  <c r="F11" i="1" s="1"/>
  <c r="F15" i="1"/>
  <c r="F20" i="1"/>
  <c r="F35" i="1"/>
  <c r="F34" i="1" s="1"/>
  <c r="F33" i="1" s="1"/>
  <c r="F8" i="1" l="1"/>
  <c r="F44" i="1" s="1"/>
  <c r="D116" i="1" l="1"/>
  <c r="I43" i="1"/>
  <c r="H43" i="1"/>
  <c r="I39" i="1"/>
  <c r="H39" i="1"/>
  <c r="I38" i="1"/>
  <c r="I36" i="1"/>
  <c r="H36" i="1"/>
  <c r="D35" i="1"/>
  <c r="D34" i="1" s="1"/>
  <c r="D33" i="1" s="1"/>
  <c r="I32" i="1"/>
  <c r="H32" i="1"/>
  <c r="I31" i="1"/>
  <c r="H31" i="1"/>
  <c r="I30" i="1"/>
  <c r="H30" i="1"/>
  <c r="I29" i="1"/>
  <c r="H29" i="1"/>
  <c r="I27" i="1"/>
  <c r="I25" i="1"/>
  <c r="H25" i="1"/>
  <c r="I23" i="1"/>
  <c r="H23" i="1"/>
  <c r="D20" i="1"/>
  <c r="I19" i="1"/>
  <c r="H19" i="1"/>
  <c r="I18" i="1"/>
  <c r="H17" i="1"/>
  <c r="I16" i="1"/>
  <c r="H16" i="1"/>
  <c r="D15" i="1"/>
  <c r="I13" i="1"/>
  <c r="H13" i="1"/>
  <c r="D12" i="1"/>
  <c r="D11" i="1" s="1"/>
  <c r="I10" i="1"/>
  <c r="H10" i="1"/>
  <c r="D9" i="1"/>
  <c r="D8" i="1" l="1"/>
  <c r="I34" i="1"/>
  <c r="I12" i="1"/>
  <c r="H15" i="1"/>
  <c r="I15" i="1"/>
  <c r="H9" i="1"/>
  <c r="I9" i="1"/>
  <c r="I11" i="1"/>
  <c r="H33" i="1"/>
  <c r="H34" i="1"/>
  <c r="H35" i="1"/>
  <c r="H11" i="1"/>
  <c r="H12" i="1"/>
  <c r="I33" i="1"/>
  <c r="I35" i="1"/>
  <c r="I26" i="1"/>
  <c r="D56" i="1"/>
  <c r="I57" i="1"/>
  <c r="H57" i="1"/>
  <c r="C26" i="1" l="1"/>
  <c r="C33" i="1"/>
  <c r="C8" i="1"/>
  <c r="G8" i="1"/>
  <c r="C41" i="1"/>
  <c r="C37" i="1"/>
  <c r="C32" i="1"/>
  <c r="C27" i="1"/>
  <c r="C22" i="1"/>
  <c r="C18" i="1"/>
  <c r="C13" i="1"/>
  <c r="C40" i="1"/>
  <c r="C36" i="1"/>
  <c r="C31" i="1"/>
  <c r="C25" i="1"/>
  <c r="C21" i="1"/>
  <c r="C17" i="1"/>
  <c r="C12" i="1"/>
  <c r="C43" i="1"/>
  <c r="C39" i="1"/>
  <c r="C35" i="1"/>
  <c r="C30" i="1"/>
  <c r="C24" i="1"/>
  <c r="C20" i="1"/>
  <c r="C16" i="1"/>
  <c r="C10" i="1"/>
  <c r="C42" i="1"/>
  <c r="C38" i="1"/>
  <c r="C34" i="1"/>
  <c r="C29" i="1"/>
  <c r="C23" i="1"/>
  <c r="C19" i="1"/>
  <c r="C15" i="1"/>
  <c r="C9" i="1"/>
  <c r="D44" i="1"/>
  <c r="I8" i="1"/>
  <c r="I44" i="1" s="1"/>
  <c r="F89" i="1"/>
  <c r="H51" i="1"/>
  <c r="I51" i="1"/>
  <c r="I48" i="1"/>
  <c r="H48" i="1"/>
  <c r="H46" i="1"/>
  <c r="H49" i="1"/>
  <c r="H52" i="1"/>
  <c r="H55" i="1"/>
  <c r="D100" i="1"/>
  <c r="I46" i="1"/>
  <c r="I47" i="1"/>
  <c r="I49" i="1"/>
  <c r="I50" i="1"/>
  <c r="I52" i="1"/>
  <c r="I53" i="1"/>
  <c r="I55" i="1"/>
  <c r="I61" i="1"/>
  <c r="I62" i="1"/>
  <c r="I63" i="1"/>
  <c r="I65" i="1"/>
  <c r="I66" i="1"/>
  <c r="I67" i="1"/>
  <c r="I69" i="1"/>
  <c r="I70" i="1"/>
  <c r="I71" i="1"/>
  <c r="I72" i="1"/>
  <c r="I73" i="1"/>
  <c r="I74" i="1"/>
  <c r="I76" i="1"/>
  <c r="I78" i="1"/>
  <c r="I79" i="1"/>
  <c r="I80" i="1"/>
  <c r="I81" i="1"/>
  <c r="I83" i="1"/>
  <c r="I84" i="1"/>
  <c r="I86" i="1"/>
  <c r="I88" i="1"/>
  <c r="I91" i="1"/>
  <c r="I93" i="1"/>
  <c r="I94" i="1"/>
  <c r="I95" i="1"/>
  <c r="I96" i="1"/>
  <c r="I97" i="1"/>
  <c r="I98" i="1"/>
  <c r="I99" i="1"/>
  <c r="I101" i="1"/>
  <c r="I102" i="1"/>
  <c r="I103" i="1"/>
  <c r="I104" i="1"/>
  <c r="I105" i="1"/>
  <c r="H61" i="1"/>
  <c r="H62" i="1"/>
  <c r="H63" i="1"/>
  <c r="H65" i="1"/>
  <c r="H66" i="1"/>
  <c r="H67" i="1"/>
  <c r="H69" i="1"/>
  <c r="H70" i="1"/>
  <c r="H71" i="1"/>
  <c r="H72" i="1"/>
  <c r="H73" i="1"/>
  <c r="H74" i="1"/>
  <c r="H76" i="1"/>
  <c r="H78" i="1"/>
  <c r="H79" i="1"/>
  <c r="H80" i="1"/>
  <c r="H81" i="1"/>
  <c r="H83" i="1"/>
  <c r="H84" i="1"/>
  <c r="H86" i="1"/>
  <c r="H88" i="1"/>
  <c r="H91" i="1"/>
  <c r="H93" i="1"/>
  <c r="H94" i="1"/>
  <c r="H95" i="1"/>
  <c r="H96" i="1"/>
  <c r="H97" i="1"/>
  <c r="H98" i="1"/>
  <c r="H99" i="1"/>
  <c r="H101" i="1"/>
  <c r="H102" i="1"/>
  <c r="H103" i="1"/>
  <c r="H104" i="1"/>
  <c r="H105" i="1"/>
  <c r="H53" i="1"/>
  <c r="H50" i="1"/>
  <c r="H47" i="1"/>
  <c r="F87" i="1"/>
  <c r="D87" i="1"/>
  <c r="F85" i="1"/>
  <c r="D85" i="1"/>
  <c r="F82" i="1"/>
  <c r="D82" i="1"/>
  <c r="F77" i="1"/>
  <c r="D77" i="1"/>
  <c r="F68" i="1"/>
  <c r="D68" i="1"/>
  <c r="F64" i="1"/>
  <c r="D64" i="1"/>
  <c r="F56" i="1"/>
  <c r="F54" i="1"/>
  <c r="F45" i="1"/>
  <c r="D54" i="1"/>
  <c r="D45" i="1"/>
  <c r="H58" i="1" l="1"/>
  <c r="I58" i="1"/>
  <c r="E14" i="1"/>
  <c r="E28" i="1"/>
  <c r="C14" i="1"/>
  <c r="C28" i="1"/>
  <c r="G28" i="1"/>
  <c r="G14" i="1"/>
  <c r="H8" i="1"/>
  <c r="H44" i="1" s="1"/>
  <c r="C44" i="1"/>
  <c r="G42" i="1"/>
  <c r="G40" i="1"/>
  <c r="G38" i="1"/>
  <c r="G36" i="1"/>
  <c r="G34" i="1"/>
  <c r="G32" i="1"/>
  <c r="G30" i="1"/>
  <c r="G27" i="1"/>
  <c r="G25" i="1"/>
  <c r="G23" i="1"/>
  <c r="G21" i="1"/>
  <c r="G19" i="1"/>
  <c r="G17" i="1"/>
  <c r="G15" i="1"/>
  <c r="G12" i="1"/>
  <c r="G10" i="1"/>
  <c r="G43" i="1"/>
  <c r="G41" i="1"/>
  <c r="G39" i="1"/>
  <c r="G37" i="1"/>
  <c r="G35" i="1"/>
  <c r="G33" i="1"/>
  <c r="G44" i="1" s="1"/>
  <c r="G31" i="1"/>
  <c r="G29" i="1"/>
  <c r="G26" i="1"/>
  <c r="G24" i="1"/>
  <c r="G22" i="1"/>
  <c r="G20" i="1"/>
  <c r="G18" i="1"/>
  <c r="G16" i="1"/>
  <c r="G13" i="1"/>
  <c r="G11" i="1"/>
  <c r="G9" i="1"/>
  <c r="E42" i="1"/>
  <c r="E40" i="1"/>
  <c r="E38" i="1"/>
  <c r="E36" i="1"/>
  <c r="E34" i="1"/>
  <c r="E32" i="1"/>
  <c r="E30" i="1"/>
  <c r="E27" i="1"/>
  <c r="E25" i="1"/>
  <c r="E23" i="1"/>
  <c r="E21" i="1"/>
  <c r="E19" i="1"/>
  <c r="E17" i="1"/>
  <c r="E15" i="1"/>
  <c r="E12" i="1"/>
  <c r="E10" i="1"/>
  <c r="E43" i="1"/>
  <c r="E41" i="1"/>
  <c r="E39" i="1"/>
  <c r="E37" i="1"/>
  <c r="E35" i="1"/>
  <c r="E33" i="1"/>
  <c r="E31" i="1"/>
  <c r="E29" i="1"/>
  <c r="E26" i="1"/>
  <c r="E24" i="1"/>
  <c r="E22" i="1"/>
  <c r="E20" i="1"/>
  <c r="E18" i="1"/>
  <c r="E16" i="1"/>
  <c r="E13" i="1"/>
  <c r="E11" i="1"/>
  <c r="E9" i="1"/>
  <c r="E8" i="1"/>
  <c r="I56" i="1"/>
  <c r="I68" i="1"/>
  <c r="I77" i="1"/>
  <c r="I64" i="1"/>
  <c r="I82" i="1"/>
  <c r="I87" i="1"/>
  <c r="I75" i="1"/>
  <c r="I59" i="1"/>
  <c r="I85" i="1"/>
  <c r="I54" i="1"/>
  <c r="I100" i="1"/>
  <c r="I45" i="1"/>
  <c r="H100" i="1"/>
  <c r="H89" i="1"/>
  <c r="H87" i="1"/>
  <c r="H85" i="1"/>
  <c r="H82" i="1"/>
  <c r="H77" i="1"/>
  <c r="H75" i="1"/>
  <c r="H68" i="1"/>
  <c r="H64" i="1"/>
  <c r="H59" i="1"/>
  <c r="H56" i="1"/>
  <c r="H54" i="1"/>
  <c r="H45" i="1"/>
  <c r="F92" i="1"/>
  <c r="G60" i="1" s="1"/>
  <c r="E44" i="1" l="1"/>
  <c r="G48" i="1"/>
  <c r="G57" i="1"/>
  <c r="G85" i="1"/>
  <c r="G68" i="1"/>
  <c r="G47" i="1"/>
  <c r="G83" i="1"/>
  <c r="G89" i="1"/>
  <c r="G80" i="1"/>
  <c r="G88" i="1"/>
  <c r="G79" i="1"/>
  <c r="G46" i="1"/>
  <c r="G64" i="1"/>
  <c r="G62" i="1"/>
  <c r="G91" i="1"/>
  <c r="G84" i="1"/>
  <c r="G72" i="1"/>
  <c r="G54" i="1"/>
  <c r="F106" i="1"/>
  <c r="F116" i="1" s="1"/>
  <c r="G87" i="1"/>
  <c r="G81" i="1"/>
  <c r="G70" i="1"/>
  <c r="G59" i="1"/>
  <c r="G86" i="1"/>
  <c r="G82" i="1"/>
  <c r="G74" i="1"/>
  <c r="G66" i="1"/>
  <c r="G56" i="1"/>
  <c r="G52" i="1"/>
  <c r="G49" i="1"/>
  <c r="B92" i="1"/>
  <c r="C57" i="1" s="1"/>
  <c r="G45" i="1"/>
  <c r="G75" i="1"/>
  <c r="G73" i="1"/>
  <c r="G71" i="1"/>
  <c r="G69" i="1"/>
  <c r="G67" i="1"/>
  <c r="G65" i="1"/>
  <c r="G63" i="1"/>
  <c r="G61" i="1"/>
  <c r="G58" i="1"/>
  <c r="G55" i="1"/>
  <c r="G53" i="1"/>
  <c r="G50" i="1"/>
  <c r="C48" i="1" l="1"/>
  <c r="H92" i="1"/>
  <c r="C105" i="1"/>
  <c r="C94" i="1"/>
  <c r="C61" i="1"/>
  <c r="C93" i="1"/>
  <c r="C95" i="1"/>
  <c r="C45" i="1"/>
  <c r="C62" i="1"/>
  <c r="C58" i="1"/>
  <c r="C77" i="1"/>
  <c r="C54" i="1"/>
  <c r="C68" i="1"/>
  <c r="C80" i="1"/>
  <c r="C81" i="1"/>
  <c r="C98" i="1"/>
  <c r="C65" i="1"/>
  <c r="C88" i="1"/>
  <c r="C103" i="1"/>
  <c r="C53" i="1"/>
  <c r="C72" i="1"/>
  <c r="C96" i="1"/>
  <c r="C46" i="1"/>
  <c r="C49" i="1"/>
  <c r="C74" i="1"/>
  <c r="C97" i="1"/>
  <c r="C47" i="1"/>
  <c r="C64" i="1"/>
  <c r="C86" i="1"/>
  <c r="C89" i="1"/>
  <c r="C73" i="1"/>
  <c r="C55" i="1"/>
  <c r="C76" i="1"/>
  <c r="C78" i="1"/>
  <c r="C101" i="1"/>
  <c r="C66" i="1"/>
  <c r="C56" i="1"/>
  <c r="C79" i="1"/>
  <c r="C102" i="1"/>
  <c r="C67" i="1"/>
  <c r="C70" i="1"/>
  <c r="C91" i="1"/>
  <c r="C82" i="1"/>
  <c r="C85" i="1"/>
  <c r="C69" i="1"/>
  <c r="C50" i="1"/>
  <c r="C100" i="1"/>
  <c r="C83" i="1"/>
  <c r="B106" i="1"/>
  <c r="C87" i="1"/>
  <c r="C63" i="1"/>
  <c r="C84" i="1"/>
  <c r="C71" i="1"/>
  <c r="C52" i="1"/>
  <c r="C75" i="1"/>
  <c r="C99" i="1"/>
  <c r="C104" i="1"/>
  <c r="C92" i="1" l="1"/>
  <c r="G97" i="1"/>
  <c r="G94" i="1"/>
  <c r="G95" i="1"/>
  <c r="G100" i="1"/>
  <c r="G101" i="1"/>
  <c r="G98" i="1"/>
  <c r="G99" i="1"/>
  <c r="G77" i="1"/>
  <c r="G104" i="1"/>
  <c r="G105" i="1"/>
  <c r="G102" i="1"/>
  <c r="G103" i="1"/>
  <c r="G96" i="1"/>
  <c r="G93" i="1"/>
  <c r="G76" i="1"/>
  <c r="G78" i="1"/>
  <c r="I89" i="1"/>
  <c r="D92" i="1"/>
  <c r="E60" i="1" s="1"/>
  <c r="E89" i="1" l="1"/>
  <c r="E57" i="1"/>
  <c r="E46" i="1"/>
  <c r="E68" i="1"/>
  <c r="E73" i="1"/>
  <c r="E67" i="1"/>
  <c r="E75" i="1"/>
  <c r="E49" i="1"/>
  <c r="E64" i="1"/>
  <c r="E61" i="1"/>
  <c r="E94" i="1"/>
  <c r="E87" i="1"/>
  <c r="E85" i="1"/>
  <c r="E48" i="1"/>
  <c r="D106" i="1"/>
  <c r="E74" i="1"/>
  <c r="E59" i="1"/>
  <c r="E69" i="1"/>
  <c r="E71" i="1"/>
  <c r="E105" i="1"/>
  <c r="E65" i="1"/>
  <c r="E98" i="1"/>
  <c r="E72" i="1"/>
  <c r="E97" i="1"/>
  <c r="E76" i="1"/>
  <c r="E93" i="1"/>
  <c r="E103" i="1"/>
  <c r="E79" i="1"/>
  <c r="E82" i="1"/>
  <c r="E100" i="1"/>
  <c r="E91" i="1"/>
  <c r="E86" i="1"/>
  <c r="E47" i="1"/>
  <c r="E50" i="1"/>
  <c r="E81" i="1"/>
  <c r="E96" i="1"/>
  <c r="E62" i="1"/>
  <c r="E63" i="1"/>
  <c r="E53" i="1"/>
  <c r="E77" i="1"/>
  <c r="E52" i="1"/>
  <c r="E56" i="1"/>
  <c r="E45" i="1"/>
  <c r="E80" i="1"/>
  <c r="E95" i="1"/>
  <c r="E78" i="1"/>
  <c r="E70" i="1"/>
  <c r="E66" i="1"/>
  <c r="I92" i="1"/>
  <c r="E55" i="1"/>
  <c r="E102" i="1"/>
  <c r="E104" i="1"/>
  <c r="E83" i="1"/>
  <c r="E88" i="1"/>
  <c r="E99" i="1"/>
  <c r="E101" i="1"/>
  <c r="E84" i="1"/>
  <c r="E58" i="1"/>
  <c r="E54" i="1"/>
</calcChain>
</file>

<file path=xl/sharedStrings.xml><?xml version="1.0" encoding="utf-8"?>
<sst xmlns="http://schemas.openxmlformats.org/spreadsheetml/2006/main" count="123" uniqueCount="121">
  <si>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</si>
  <si>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</si>
  <si>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</si>
  <si>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</si>
  <si>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</si>
  <si>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</si>
  <si>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</si>
  <si>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</si>
  <si>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</si>
  <si>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</si>
  <si>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</si>
  <si>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</si>
  <si>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</si>
  <si>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</si>
  <si>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</si>
  <si>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</si>
  <si>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</si>
  <si>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</si>
  <si>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</si>
  <si>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</si>
  <si>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</si>
  <si>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</si>
  <si>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</si>
  <si>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</si>
  <si>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</si>
  <si>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</si>
  <si>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</si>
  <si>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</si>
  <si>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</si>
  <si>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</si>
  <si>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</si>
  <si>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</si>
  <si>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</si>
  <si>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</si>
  <si>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</si>
  <si>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</si>
  <si>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</si>
  <si>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</si>
  <si>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</si>
  <si>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</si>
  <si>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</si>
  <si>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</si>
  <si>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</si>
  <si>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</si>
  <si>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</si>
  <si>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</si>
  <si>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</si>
  <si>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</si>
  <si>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</si>
  <si>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</si>
  <si>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</si>
  <si>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</si>
  <si>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</si>
  <si>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</si>
  <si>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</si>
  <si>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</si>
  <si>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</si>
  <si>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</si>
  <si>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</si>
  <si>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</si>
  <si>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</si>
  <si>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</si>
  <si>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</si>
  <si>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</si>
  <si>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</si>
  <si>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</si>
  <si>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</si>
  <si>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</si>
  <si>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</si>
  <si>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</si>
  <si>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</si>
  <si>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</si>
  <si>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</si>
  <si>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</si>
  <si>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</si>
  <si>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</si>
  <si>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</si>
  <si>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</si>
  <si>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</si>
  <si>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</si>
  <si>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</si>
  <si>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</si>
  <si>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</si>
  <si>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</si>
  <si>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</si>
  <si>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</si>
  <si>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</si>
  <si>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</si>
  <si>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</si>
  <si>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</si>
  <si>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</si>
  <si>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</si>
  <si>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</si>
  <si>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</si>
  <si>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</si>
  <si>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</si>
  <si>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</si>
  <si>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</si>
  <si>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</si>
  <si>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</si>
  <si>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</si>
  <si>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</si>
  <si>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</si>
  <si>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</si>
  <si>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</si>
  <si>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</si>
  <si>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</si>
  <si>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</si>
  <si>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</si>
  <si>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</si>
  <si>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</si>
  <si>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</si>
  <si>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</si>
  <si>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</si>
  <si>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ТУРИСТИЧЕСКИЙ НАЛОГ</t>
  </si>
  <si>
    <t>Плата за использование лесов</t>
  </si>
  <si>
    <t>Информация об исполнении консолидированного бюджета Пряжинского национального муниципального района за январь-июнь 2025 года</t>
  </si>
  <si>
    <t>Факт на 01.07 .2024 (отчетный) год</t>
  </si>
  <si>
    <t>План на 2025 год по состоянию на 01.07.2025 (текущий) год</t>
  </si>
  <si>
    <t>Факт на 01.07.2025 (текущий) год</t>
  </si>
  <si>
    <t>Общеэкономические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</si>
</sst>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8"/>
  <sheetViews>
    <sheetView tabSelected="1" topLeftCell="A110" workbookViewId="0">
      <selection activeCell="F111" sqref="F111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  <col min="10" max="10" width="9.44140625" bestFit="1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5.25" customHeight="1" x14ac:dyDescent="0.3">
      <c r="A2" s="39" t="s">
        <v>116</v>
      </c>
      <c r="B2" s="39"/>
      <c r="C2" s="39"/>
      <c r="D2" s="39"/>
      <c r="E2" s="39"/>
      <c r="F2" s="39"/>
      <c r="G2" s="39"/>
      <c r="H2" s="39"/>
      <c r="I2" s="39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117</v>
      </c>
      <c r="C5" s="11" t="s">
        <v>2</v>
      </c>
      <c r="D5" s="2" t="s">
        <v>118</v>
      </c>
      <c r="E5" s="2" t="s">
        <v>2</v>
      </c>
      <c r="F5" s="2" t="s">
        <v>119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40" t="s">
        <v>7</v>
      </c>
      <c r="B7" s="41"/>
      <c r="C7" s="41"/>
      <c r="D7" s="41"/>
      <c r="E7" s="41"/>
      <c r="F7" s="41"/>
      <c r="G7" s="41"/>
      <c r="H7" s="41"/>
      <c r="I7" s="42"/>
    </row>
    <row r="8" spans="1:9" ht="26.25" customHeight="1" x14ac:dyDescent="0.3">
      <c r="A8" s="3" t="s">
        <v>8</v>
      </c>
      <c r="B8" s="15">
        <v>107649</v>
      </c>
      <c r="C8" s="15">
        <f>B8/B44*100</f>
        <v>33.381398031518039</v>
      </c>
      <c r="D8" s="15">
        <f>D9+D11+D15+D20+D23+D24+D25+D26+D29+D30+D31+D32+D14</f>
        <v>285705</v>
      </c>
      <c r="E8" s="15">
        <f>D8/D44*100</f>
        <v>38.852647148936029</v>
      </c>
      <c r="F8" s="15">
        <f>F9+F11+F15+F20+F23+F24+F25+F26+F29+F30+F31+F32+F14</f>
        <v>139341</v>
      </c>
      <c r="G8" s="10">
        <f>F8/F44*100</f>
        <v>35.628974478954916</v>
      </c>
      <c r="H8" s="10">
        <f>F8/B8*100-100</f>
        <v>29.44012485020761</v>
      </c>
      <c r="I8" s="10">
        <f>F8/D8*100</f>
        <v>48.770935055389302</v>
      </c>
    </row>
    <row r="9" spans="1:9" ht="26.25" customHeight="1" x14ac:dyDescent="0.3">
      <c r="A9" s="3" t="s">
        <v>9</v>
      </c>
      <c r="B9" s="15">
        <f>B10</f>
        <v>67594</v>
      </c>
      <c r="C9" s="15">
        <f>B9/B44*100</f>
        <v>20.9605497361093</v>
      </c>
      <c r="D9" s="15">
        <f>D10</f>
        <v>172805</v>
      </c>
      <c r="E9" s="15">
        <f>D9/D44*100</f>
        <v>23.499524651552793</v>
      </c>
      <c r="F9" s="15">
        <f>F10</f>
        <v>78109</v>
      </c>
      <c r="G9" s="10">
        <f>F9/F44*100</f>
        <v>19.972180245417285</v>
      </c>
      <c r="H9" s="10">
        <f t="shared" ref="H9:H43" si="0">F9/B9*100-100</f>
        <v>15.556114448027941</v>
      </c>
      <c r="I9" s="10">
        <f t="shared" ref="I9:I43" si="1">F9/D9*100</f>
        <v>45.200659703133589</v>
      </c>
    </row>
    <row r="10" spans="1:9" ht="28.5" customHeight="1" x14ac:dyDescent="0.3">
      <c r="A10" s="3" t="s">
        <v>10</v>
      </c>
      <c r="B10" s="15">
        <v>67594</v>
      </c>
      <c r="C10" s="15">
        <f>B10/B44*100</f>
        <v>20.9605497361093</v>
      </c>
      <c r="D10" s="15">
        <v>172805</v>
      </c>
      <c r="E10" s="15">
        <f>D10/D44*100</f>
        <v>23.499524651552793</v>
      </c>
      <c r="F10" s="15">
        <v>78109</v>
      </c>
      <c r="G10" s="10">
        <f>F10/F44*100</f>
        <v>19.972180245417285</v>
      </c>
      <c r="H10" s="10">
        <f t="shared" si="0"/>
        <v>15.556114448027941</v>
      </c>
      <c r="I10" s="10">
        <f t="shared" si="1"/>
        <v>45.200659703133589</v>
      </c>
    </row>
    <row r="11" spans="1:9" ht="64.5" customHeight="1" x14ac:dyDescent="0.3">
      <c r="A11" s="3" t="s">
        <v>11</v>
      </c>
      <c r="B11" s="15">
        <f>B12</f>
        <v>13476</v>
      </c>
      <c r="C11" s="15">
        <f>B11/B45*100</f>
        <v>38.308251226625877</v>
      </c>
      <c r="D11" s="15">
        <f>D12</f>
        <v>32233</v>
      </c>
      <c r="E11" s="15">
        <f>D11/D44*100</f>
        <v>4.3833232724371465</v>
      </c>
      <c r="F11" s="15">
        <f>F12</f>
        <v>12565</v>
      </c>
      <c r="G11" s="10">
        <f>F11/F44*100</f>
        <v>3.2128236795205183</v>
      </c>
      <c r="H11" s="10">
        <f t="shared" si="0"/>
        <v>-6.7601662214306941</v>
      </c>
      <c r="I11" s="10">
        <f t="shared" si="1"/>
        <v>38.9817888499364</v>
      </c>
    </row>
    <row r="12" spans="1:9" ht="32.25" customHeight="1" x14ac:dyDescent="0.3">
      <c r="A12" s="3" t="s">
        <v>12</v>
      </c>
      <c r="B12" s="15">
        <f>B13</f>
        <v>13476</v>
      </c>
      <c r="C12" s="15">
        <f>B12/B44*100</f>
        <v>4.178837888626342</v>
      </c>
      <c r="D12" s="15">
        <f>D13</f>
        <v>32233</v>
      </c>
      <c r="E12" s="15">
        <f>D12/D44*100</f>
        <v>4.3833232724371465</v>
      </c>
      <c r="F12" s="15">
        <f>F13</f>
        <v>12565</v>
      </c>
      <c r="G12" s="10">
        <f>F12/F44*100</f>
        <v>3.2128236795205183</v>
      </c>
      <c r="H12" s="10">
        <f t="shared" si="0"/>
        <v>-6.7601662214306941</v>
      </c>
      <c r="I12" s="10">
        <f t="shared" si="1"/>
        <v>38.9817888499364</v>
      </c>
    </row>
    <row r="13" spans="1:9" ht="26.25" customHeight="1" x14ac:dyDescent="0.3">
      <c r="A13" s="3" t="s">
        <v>13</v>
      </c>
      <c r="B13" s="15">
        <v>13476</v>
      </c>
      <c r="C13" s="15">
        <f>B13/B44*100</f>
        <v>4.178837888626342</v>
      </c>
      <c r="D13" s="15">
        <v>32233</v>
      </c>
      <c r="E13" s="15">
        <f>D13/D44*100</f>
        <v>4.3833232724371465</v>
      </c>
      <c r="F13" s="15">
        <v>12565</v>
      </c>
      <c r="G13" s="10">
        <f>F13/F44*100</f>
        <v>3.2128236795205183</v>
      </c>
      <c r="H13" s="10">
        <f t="shared" si="0"/>
        <v>-6.7601662214306941</v>
      </c>
      <c r="I13" s="10">
        <f t="shared" si="1"/>
        <v>38.9817888499364</v>
      </c>
    </row>
    <row r="14" spans="1:9" ht="26.25" customHeight="1" x14ac:dyDescent="0.3">
      <c r="A14" s="3" t="s">
        <v>114</v>
      </c>
      <c r="B14" s="15">
        <v>0</v>
      </c>
      <c r="C14" s="15">
        <f>B14/B45*100</f>
        <v>0</v>
      </c>
      <c r="D14" s="15">
        <v>1890</v>
      </c>
      <c r="E14" s="15">
        <f>D14/D45*100</f>
        <v>1.6483919021221518</v>
      </c>
      <c r="F14" s="15">
        <v>140</v>
      </c>
      <c r="G14" s="10">
        <f>F14/F45*100</f>
        <v>0.36122600104755542</v>
      </c>
      <c r="H14" s="10" t="e">
        <f t="shared" si="0"/>
        <v>#DIV/0!</v>
      </c>
      <c r="I14" s="10">
        <f t="shared" si="1"/>
        <v>7.4074074074074066</v>
      </c>
    </row>
    <row r="15" spans="1:9" ht="26.25" customHeight="1" x14ac:dyDescent="0.3">
      <c r="A15" s="3" t="s">
        <v>14</v>
      </c>
      <c r="B15" s="15">
        <v>2752</v>
      </c>
      <c r="C15" s="15">
        <f>B15/B44*100</f>
        <v>0.85338096389876017</v>
      </c>
      <c r="D15" s="15">
        <f>D16+D17+D18+D19</f>
        <v>5195</v>
      </c>
      <c r="E15" s="15">
        <f>D15/D44*100</f>
        <v>0.70646121677507456</v>
      </c>
      <c r="F15" s="15">
        <f>F16+F17+F18+F19</f>
        <v>4641</v>
      </c>
      <c r="G15" s="10">
        <f>F15/F44*100</f>
        <v>1.1866864064189993</v>
      </c>
      <c r="H15" s="10">
        <f t="shared" si="0"/>
        <v>68.640988372093034</v>
      </c>
      <c r="I15" s="10">
        <f t="shared" si="1"/>
        <v>89.335899903753614</v>
      </c>
    </row>
    <row r="16" spans="1:9" ht="41.25" customHeight="1" x14ac:dyDescent="0.3">
      <c r="A16" s="3" t="s">
        <v>15</v>
      </c>
      <c r="B16" s="15">
        <v>1339</v>
      </c>
      <c r="C16" s="15">
        <f>B16/B44*100</f>
        <v>0.4152169733504506</v>
      </c>
      <c r="D16" s="15">
        <v>2257</v>
      </c>
      <c r="E16" s="15">
        <f>D16/D44*100</f>
        <v>0.30692646126301121</v>
      </c>
      <c r="F16" s="15">
        <v>1519</v>
      </c>
      <c r="G16" s="10">
        <f>F16/F44*100</f>
        <v>0.38840263980833006</v>
      </c>
      <c r="H16" s="10">
        <f t="shared" si="0"/>
        <v>13.442867811799843</v>
      </c>
      <c r="I16" s="10">
        <f t="shared" si="1"/>
        <v>67.301727957465658</v>
      </c>
    </row>
    <row r="17" spans="1:9" ht="44.25" customHeight="1" x14ac:dyDescent="0.3">
      <c r="A17" s="3" t="s">
        <v>106</v>
      </c>
      <c r="B17" s="15">
        <v>7</v>
      </c>
      <c r="C17" s="15">
        <f>B17/B44*100</f>
        <v>2.1706637889866722E-3</v>
      </c>
      <c r="D17" s="15">
        <v>0</v>
      </c>
      <c r="E17" s="15">
        <f>D17/D44*100</f>
        <v>0</v>
      </c>
      <c r="F17" s="15">
        <v>0</v>
      </c>
      <c r="G17" s="10">
        <f>F17/F44*100</f>
        <v>0</v>
      </c>
      <c r="H17" s="10">
        <f t="shared" si="0"/>
        <v>-100</v>
      </c>
      <c r="I17" s="10"/>
    </row>
    <row r="18" spans="1:9" ht="27" customHeight="1" x14ac:dyDescent="0.3">
      <c r="A18" s="3" t="s">
        <v>107</v>
      </c>
      <c r="B18" s="15">
        <v>630</v>
      </c>
      <c r="C18" s="15">
        <f>B18/B44*100</f>
        <v>0.19535974100880049</v>
      </c>
      <c r="D18" s="15">
        <v>1878</v>
      </c>
      <c r="E18" s="15">
        <f>D18/D44*100</f>
        <v>0.25538674977932435</v>
      </c>
      <c r="F18" s="15">
        <v>1863</v>
      </c>
      <c r="G18" s="10">
        <f>F18/F44*100</f>
        <v>0.47636215797427184</v>
      </c>
      <c r="H18" s="10"/>
      <c r="I18" s="10">
        <f t="shared" si="1"/>
        <v>99.201277955271564</v>
      </c>
    </row>
    <row r="19" spans="1:9" ht="39.75" customHeight="1" x14ac:dyDescent="0.3">
      <c r="A19" s="3" t="s">
        <v>108</v>
      </c>
      <c r="B19" s="15">
        <v>776</v>
      </c>
      <c r="C19" s="15">
        <f>B19/B44*100</f>
        <v>0.24063358575052252</v>
      </c>
      <c r="D19" s="15">
        <v>1060</v>
      </c>
      <c r="E19" s="15">
        <f>D19/D44*100</f>
        <v>0.14414800573273898</v>
      </c>
      <c r="F19" s="15">
        <v>1259</v>
      </c>
      <c r="G19" s="10">
        <f>F19/F44*100</f>
        <v>0.32192160863639735</v>
      </c>
      <c r="H19" s="10">
        <f t="shared" si="0"/>
        <v>62.242268041237111</v>
      </c>
      <c r="I19" s="10">
        <f t="shared" si="1"/>
        <v>118.77358490566037</v>
      </c>
    </row>
    <row r="20" spans="1:9" ht="15" customHeight="1" x14ac:dyDescent="0.3">
      <c r="A20" s="3" t="s">
        <v>16</v>
      </c>
      <c r="B20" s="15">
        <v>2023</v>
      </c>
      <c r="C20" s="15">
        <f>B20/B44*100</f>
        <v>0.62732183501714822</v>
      </c>
      <c r="D20" s="15">
        <f>D21+D22</f>
        <v>15109</v>
      </c>
      <c r="E20" s="15">
        <f>D20/D44*100</f>
        <v>2.0546530364301447</v>
      </c>
      <c r="F20" s="15">
        <f>F21+F22</f>
        <v>3126</v>
      </c>
      <c r="G20" s="10">
        <f>F20/F44*100</f>
        <v>0.79930655170562193</v>
      </c>
      <c r="H20" s="10"/>
      <c r="I20" s="10"/>
    </row>
    <row r="21" spans="1:9" ht="26.25" customHeight="1" x14ac:dyDescent="0.3">
      <c r="A21" s="3" t="s">
        <v>109</v>
      </c>
      <c r="B21" s="15">
        <v>242</v>
      </c>
      <c r="C21" s="15">
        <f>B21/B44*100</f>
        <v>7.5042948133539233E-2</v>
      </c>
      <c r="D21" s="15">
        <v>3964</v>
      </c>
      <c r="E21" s="15">
        <f>D21/D44*100</f>
        <v>0.53905914596658233</v>
      </c>
      <c r="F21" s="15">
        <v>117</v>
      </c>
      <c r="G21" s="10">
        <f>F21/F44*100</f>
        <v>2.9916464027369728E-2</v>
      </c>
      <c r="H21" s="10"/>
      <c r="I21" s="10"/>
    </row>
    <row r="22" spans="1:9" ht="15" customHeight="1" x14ac:dyDescent="0.3">
      <c r="A22" s="3" t="s">
        <v>110</v>
      </c>
      <c r="B22" s="15">
        <v>1781</v>
      </c>
      <c r="C22" s="15">
        <f>B22/B44*100</f>
        <v>0.55227888688360893</v>
      </c>
      <c r="D22" s="15">
        <v>11145</v>
      </c>
      <c r="E22" s="15">
        <f>D22/D44*100</f>
        <v>1.5155938904635622</v>
      </c>
      <c r="F22" s="15">
        <v>3009</v>
      </c>
      <c r="G22" s="10">
        <f>F22/F44*100</f>
        <v>0.76939008767825223</v>
      </c>
      <c r="H22" s="10"/>
      <c r="I22" s="10"/>
    </row>
    <row r="23" spans="1:9" ht="25.5" customHeight="1" x14ac:dyDescent="0.3">
      <c r="A23" s="3" t="s">
        <v>17</v>
      </c>
      <c r="B23" s="15">
        <v>1447</v>
      </c>
      <c r="C23" s="15">
        <f>B23/B44*100</f>
        <v>0.44870721466624497</v>
      </c>
      <c r="D23" s="15">
        <v>4340</v>
      </c>
      <c r="E23" s="15">
        <f>D23/D44*100</f>
        <v>0.59019089139630865</v>
      </c>
      <c r="F23" s="15">
        <v>3508</v>
      </c>
      <c r="G23" s="10">
        <f>F23/F44*100</f>
        <v>0.89698252827361546</v>
      </c>
      <c r="H23" s="10">
        <f t="shared" si="0"/>
        <v>142.43261921216308</v>
      </c>
      <c r="I23" s="10">
        <f t="shared" si="1"/>
        <v>80.829493087557609</v>
      </c>
    </row>
    <row r="24" spans="1:9" ht="68.25" customHeight="1" x14ac:dyDescent="0.3">
      <c r="A24" s="3" t="s">
        <v>18</v>
      </c>
      <c r="B24" s="15">
        <v>0</v>
      </c>
      <c r="C24" s="15">
        <f>B24/B44*100</f>
        <v>0</v>
      </c>
      <c r="D24" s="15">
        <v>0</v>
      </c>
      <c r="E24" s="15">
        <f>D24/D44*100</f>
        <v>0</v>
      </c>
      <c r="F24" s="15">
        <v>0</v>
      </c>
      <c r="G24" s="10">
        <f>F24/F44*100</f>
        <v>0</v>
      </c>
      <c r="H24" s="10"/>
      <c r="I24" s="10"/>
    </row>
    <row r="25" spans="1:9" ht="37.5" customHeight="1" x14ac:dyDescent="0.3">
      <c r="A25" s="3" t="s">
        <v>19</v>
      </c>
      <c r="B25" s="15">
        <v>5832</v>
      </c>
      <c r="C25" s="15">
        <f>B25/B44*100</f>
        <v>1.808473031052896</v>
      </c>
      <c r="D25" s="15">
        <v>18133</v>
      </c>
      <c r="E25" s="15">
        <f>D25/D44*100</f>
        <v>2.4658828188224113</v>
      </c>
      <c r="F25" s="15">
        <v>11796</v>
      </c>
      <c r="G25" s="10">
        <f>F25/F44*100</f>
        <v>3.0161932450158404</v>
      </c>
      <c r="H25" s="10">
        <f t="shared" si="0"/>
        <v>102.2633744855967</v>
      </c>
      <c r="I25" s="10">
        <f t="shared" si="1"/>
        <v>65.052666409308983</v>
      </c>
    </row>
    <row r="26" spans="1:9" ht="40.200000000000003" customHeight="1" x14ac:dyDescent="0.3">
      <c r="A26" s="3" t="s">
        <v>20</v>
      </c>
      <c r="B26" s="15">
        <v>225</v>
      </c>
      <c r="C26" s="15">
        <f>B26/B44*100</f>
        <v>6.9771336074571602E-2</v>
      </c>
      <c r="D26" s="15">
        <f>D27+D28</f>
        <v>541</v>
      </c>
      <c r="E26" s="15">
        <f>D26/D44*100</f>
        <v>7.3569878397558297E-2</v>
      </c>
      <c r="F26" s="15">
        <f>F27+F28</f>
        <v>539</v>
      </c>
      <c r="G26" s="10">
        <f>F26/F44*100</f>
        <v>0.13782029154489131</v>
      </c>
      <c r="H26" s="10">
        <f t="shared" si="0"/>
        <v>139.55555555555557</v>
      </c>
      <c r="I26" s="10">
        <f t="shared" si="1"/>
        <v>99.630314232902023</v>
      </c>
    </row>
    <row r="27" spans="1:9" ht="39" customHeight="1" x14ac:dyDescent="0.3">
      <c r="A27" s="3" t="s">
        <v>21</v>
      </c>
      <c r="B27" s="15">
        <v>225</v>
      </c>
      <c r="C27" s="15">
        <f>B27/B44*100</f>
        <v>6.9771336074571602E-2</v>
      </c>
      <c r="D27" s="15">
        <v>360</v>
      </c>
      <c r="E27" s="15">
        <f>D27/D44*100</f>
        <v>4.8955926475269848E-2</v>
      </c>
      <c r="F27" s="15">
        <v>358</v>
      </c>
      <c r="G27" s="10">
        <f>F27/F44*100</f>
        <v>9.1539265998276609E-2</v>
      </c>
      <c r="H27" s="10">
        <f t="shared" si="0"/>
        <v>59.111111111111114</v>
      </c>
      <c r="I27" s="10">
        <f t="shared" si="1"/>
        <v>99.444444444444443</v>
      </c>
    </row>
    <row r="28" spans="1:9" ht="24.6" customHeight="1" x14ac:dyDescent="0.3">
      <c r="A28" s="3" t="s">
        <v>115</v>
      </c>
      <c r="B28" s="15">
        <v>0</v>
      </c>
      <c r="C28" s="15">
        <f>B28/B45*100</f>
        <v>0</v>
      </c>
      <c r="D28" s="15">
        <v>181</v>
      </c>
      <c r="E28" s="15">
        <f>D28/D45*100</f>
        <v>0.15786186999159232</v>
      </c>
      <c r="F28" s="15">
        <v>181</v>
      </c>
      <c r="G28" s="10">
        <f>F28/F45*100</f>
        <v>0.46701361564005384</v>
      </c>
      <c r="H28" s="10" t="e">
        <f t="shared" si="0"/>
        <v>#DIV/0!</v>
      </c>
      <c r="I28" s="10">
        <f t="shared" si="1"/>
        <v>100</v>
      </c>
    </row>
    <row r="29" spans="1:9" ht="64.5" customHeight="1" x14ac:dyDescent="0.3">
      <c r="A29" s="3" t="s">
        <v>22</v>
      </c>
      <c r="B29" s="15">
        <v>7532</v>
      </c>
      <c r="C29" s="15">
        <f>B29/B44*100</f>
        <v>2.3356342369496592</v>
      </c>
      <c r="D29" s="15">
        <v>13731</v>
      </c>
      <c r="E29" s="15">
        <f>D29/D44*100</f>
        <v>1.8672606289775839</v>
      </c>
      <c r="F29" s="15">
        <v>6510</v>
      </c>
      <c r="G29" s="10">
        <f>F29/F44*100</f>
        <v>1.6645827420357004</v>
      </c>
      <c r="H29" s="10">
        <f t="shared" si="0"/>
        <v>-13.568773234200748</v>
      </c>
      <c r="I29" s="10">
        <f t="shared" si="1"/>
        <v>47.410967882892727</v>
      </c>
    </row>
    <row r="30" spans="1:9" ht="64.5" customHeight="1" x14ac:dyDescent="0.3">
      <c r="A30" s="3" t="s">
        <v>23</v>
      </c>
      <c r="B30" s="15">
        <v>6020</v>
      </c>
      <c r="C30" s="15">
        <f>B30/B44*100</f>
        <v>1.8667708585285381</v>
      </c>
      <c r="D30" s="15">
        <v>20522</v>
      </c>
      <c r="E30" s="15">
        <f>D30/D44*100</f>
        <v>2.790759786459688</v>
      </c>
      <c r="F30" s="15">
        <v>17523</v>
      </c>
      <c r="G30" s="10">
        <f>F30/F44*100</f>
        <v>4.4805658047145283</v>
      </c>
      <c r="H30" s="10">
        <f t="shared" si="0"/>
        <v>191.07973421926914</v>
      </c>
      <c r="I30" s="10">
        <f t="shared" si="1"/>
        <v>85.386414579475684</v>
      </c>
    </row>
    <row r="31" spans="1:9" ht="26.25" customHeight="1" x14ac:dyDescent="0.3">
      <c r="A31" s="3" t="s">
        <v>24</v>
      </c>
      <c r="B31" s="15">
        <v>552</v>
      </c>
      <c r="C31" s="15">
        <f>B31/B44*100</f>
        <v>0.17117234450294902</v>
      </c>
      <c r="D31" s="15">
        <v>1050</v>
      </c>
      <c r="E31" s="15">
        <f>D31/D44*100</f>
        <v>0.14278811888620371</v>
      </c>
      <c r="F31" s="15">
        <v>275</v>
      </c>
      <c r="G31" s="10">
        <f>F31/F44*100</f>
        <v>7.0316475278005774E-2</v>
      </c>
      <c r="H31" s="10">
        <f t="shared" si="0"/>
        <v>-50.181159420289859</v>
      </c>
      <c r="I31" s="10">
        <f t="shared" si="1"/>
        <v>26.190476190476193</v>
      </c>
    </row>
    <row r="32" spans="1:9" ht="39" customHeight="1" x14ac:dyDescent="0.3">
      <c r="A32" s="3" t="s">
        <v>25</v>
      </c>
      <c r="B32" s="15">
        <v>196</v>
      </c>
      <c r="C32" s="15">
        <f>B32/B44*100</f>
        <v>6.077858609162682E-2</v>
      </c>
      <c r="D32" s="15">
        <v>156</v>
      </c>
      <c r="E32" s="15">
        <f>D32/D44*100</f>
        <v>2.1214234805950263E-2</v>
      </c>
      <c r="F32" s="15">
        <v>609</v>
      </c>
      <c r="G32" s="10">
        <f>F32/F44*100</f>
        <v>0.15571903070656551</v>
      </c>
      <c r="H32" s="10">
        <f t="shared" si="0"/>
        <v>210.71428571428572</v>
      </c>
      <c r="I32" s="10">
        <f t="shared" si="1"/>
        <v>390.38461538461536</v>
      </c>
    </row>
    <row r="33" spans="1:9" ht="26.25" customHeight="1" x14ac:dyDescent="0.3">
      <c r="A33" s="3" t="s">
        <v>26</v>
      </c>
      <c r="B33" s="15">
        <v>214833</v>
      </c>
      <c r="C33" s="15">
        <f>B33/B44*100</f>
        <v>66.618601968481954</v>
      </c>
      <c r="D33" s="15">
        <f>D34+D41+D42+D43</f>
        <v>449650.3</v>
      </c>
      <c r="E33" s="15">
        <f>D33/D44*100</f>
        <v>61.147352851063964</v>
      </c>
      <c r="F33" s="15">
        <f t="shared" ref="F33" si="2">F34+F41+F42+F43</f>
        <v>251748</v>
      </c>
      <c r="G33" s="10">
        <f>F33/F44*100</f>
        <v>64.371025521045084</v>
      </c>
      <c r="H33" s="10">
        <f t="shared" si="0"/>
        <v>17.183114326011363</v>
      </c>
      <c r="I33" s="10">
        <f t="shared" si="1"/>
        <v>55.987508514950399</v>
      </c>
    </row>
    <row r="34" spans="1:9" ht="70.5" customHeight="1" x14ac:dyDescent="0.3">
      <c r="A34" s="3" t="s">
        <v>27</v>
      </c>
      <c r="B34" s="15">
        <v>215776</v>
      </c>
      <c r="C34" s="15">
        <f>B34/B44*100</f>
        <v>66.911021390341162</v>
      </c>
      <c r="D34" s="15">
        <f>D35+D38+D39+D40</f>
        <v>449436</v>
      </c>
      <c r="E34" s="15">
        <f>D34/D44*100</f>
        <v>61.118210475942711</v>
      </c>
      <c r="F34" s="15">
        <f t="shared" ref="F34" si="3">F35+F38+F39+F40</f>
        <v>251687</v>
      </c>
      <c r="G34" s="10">
        <f>F34/F44*100</f>
        <v>64.355428048347051</v>
      </c>
      <c r="H34" s="10">
        <f t="shared" si="0"/>
        <v>16.642722082159267</v>
      </c>
      <c r="I34" s="10">
        <f t="shared" si="1"/>
        <v>56.00063190309632</v>
      </c>
    </row>
    <row r="35" spans="1:9" ht="51.75" customHeight="1" x14ac:dyDescent="0.3">
      <c r="A35" s="3" t="s">
        <v>28</v>
      </c>
      <c r="B35" s="15">
        <v>38365</v>
      </c>
      <c r="C35" s="15">
        <f>B35/B44*100</f>
        <v>11.896788037781954</v>
      </c>
      <c r="D35" s="15">
        <f>D36+D37</f>
        <v>72338</v>
      </c>
      <c r="E35" s="15">
        <f>D35/D44*100</f>
        <v>9.8371494704668603</v>
      </c>
      <c r="F35" s="15">
        <f>F36+F37</f>
        <v>36169</v>
      </c>
      <c r="G35" s="10">
        <f>F35/F44*100</f>
        <v>9.2482785248370565</v>
      </c>
      <c r="H35" s="10">
        <f t="shared" si="0"/>
        <v>-5.7239671575654967</v>
      </c>
      <c r="I35" s="10">
        <f t="shared" si="1"/>
        <v>50</v>
      </c>
    </row>
    <row r="36" spans="1:9" ht="39" customHeight="1" x14ac:dyDescent="0.3">
      <c r="A36" s="3" t="s">
        <v>29</v>
      </c>
      <c r="B36" s="15">
        <v>38365</v>
      </c>
      <c r="C36" s="15">
        <f>B36/B44*100</f>
        <v>11.896788037781954</v>
      </c>
      <c r="D36" s="15">
        <v>72338</v>
      </c>
      <c r="E36" s="15">
        <f>D36/D44*100</f>
        <v>9.8371494704668603</v>
      </c>
      <c r="F36" s="15">
        <v>36169</v>
      </c>
      <c r="G36" s="10">
        <f>F36/F44*100</f>
        <v>9.2482785248370565</v>
      </c>
      <c r="H36" s="10">
        <f t="shared" si="0"/>
        <v>-5.7239671575654967</v>
      </c>
      <c r="I36" s="10">
        <f t="shared" si="1"/>
        <v>50</v>
      </c>
    </row>
    <row r="37" spans="1:9" ht="26.25" customHeight="1" x14ac:dyDescent="0.3">
      <c r="A37" s="19" t="s">
        <v>111</v>
      </c>
      <c r="B37" s="15">
        <v>0</v>
      </c>
      <c r="C37" s="15">
        <f>B37/B44*100</f>
        <v>0</v>
      </c>
      <c r="D37" s="15">
        <v>0</v>
      </c>
      <c r="E37" s="15">
        <f>D37/D44*100</f>
        <v>0</v>
      </c>
      <c r="F37" s="15">
        <v>0</v>
      </c>
      <c r="G37" s="10">
        <f>F37/F44*100</f>
        <v>0</v>
      </c>
      <c r="H37" s="10"/>
      <c r="I37" s="10"/>
    </row>
    <row r="38" spans="1:9" ht="26.25" customHeight="1" x14ac:dyDescent="0.3">
      <c r="A38" s="20" t="s">
        <v>112</v>
      </c>
      <c r="B38" s="15">
        <v>17473</v>
      </c>
      <c r="C38" s="15">
        <f>B38/B44*100</f>
        <v>5.4182869121377317</v>
      </c>
      <c r="D38" s="15">
        <v>47268</v>
      </c>
      <c r="E38" s="15">
        <f>D38/D44*100</f>
        <v>6.4279131462029309</v>
      </c>
      <c r="F38" s="15">
        <v>25863</v>
      </c>
      <c r="G38" s="10">
        <f>F38/F44*100</f>
        <v>6.6130727276911401</v>
      </c>
      <c r="H38" s="10">
        <f t="shared" si="0"/>
        <v>48.016940422365934</v>
      </c>
      <c r="I38" s="10">
        <f t="shared" si="1"/>
        <v>54.715663874079709</v>
      </c>
    </row>
    <row r="39" spans="1:9" ht="26.25" customHeight="1" x14ac:dyDescent="0.3">
      <c r="A39" s="20" t="s">
        <v>113</v>
      </c>
      <c r="B39" s="15">
        <v>149882</v>
      </c>
      <c r="C39" s="15">
        <f>B39/B44*100</f>
        <v>46.477632860128622</v>
      </c>
      <c r="D39" s="15">
        <v>307718</v>
      </c>
      <c r="E39" s="15">
        <f>D39/ D44*100</f>
        <v>41.846166064214124</v>
      </c>
      <c r="F39" s="15">
        <v>177689</v>
      </c>
      <c r="G39" s="10">
        <f>F39/F44*100</f>
        <v>45.434415184267522</v>
      </c>
      <c r="H39" s="10">
        <f t="shared" si="0"/>
        <v>18.552594707836832</v>
      </c>
      <c r="I39" s="10">
        <f t="shared" si="1"/>
        <v>57.74410336736883</v>
      </c>
    </row>
    <row r="40" spans="1:9" ht="26.25" customHeight="1" x14ac:dyDescent="0.3">
      <c r="A40" s="3" t="s">
        <v>30</v>
      </c>
      <c r="B40" s="15">
        <v>10056</v>
      </c>
      <c r="C40" s="15">
        <f>B40/B44*100</f>
        <v>3.1183135802928539</v>
      </c>
      <c r="D40" s="15">
        <v>22112</v>
      </c>
      <c r="E40" s="15">
        <f>D40/ D44*100</f>
        <v>3.0069817950587963</v>
      </c>
      <c r="F40" s="15">
        <v>11966</v>
      </c>
      <c r="G40" s="10">
        <f>F40/F44*100</f>
        <v>3.0596616115513351</v>
      </c>
      <c r="H40" s="10">
        <f t="shared" si="0"/>
        <v>18.993635640413672</v>
      </c>
      <c r="I40" s="10">
        <f t="shared" si="1"/>
        <v>54.115412445730826</v>
      </c>
    </row>
    <row r="41" spans="1:9" ht="35.25" customHeight="1" x14ac:dyDescent="0.3">
      <c r="A41" s="3" t="s">
        <v>31</v>
      </c>
      <c r="B41" s="15">
        <v>182</v>
      </c>
      <c r="C41" s="15">
        <f>B41/B44*100</f>
        <v>5.6437258513653478E-2</v>
      </c>
      <c r="D41" s="15">
        <v>245</v>
      </c>
      <c r="E41" s="15">
        <f>D41/D44*100</f>
        <v>3.3317227740114197E-2</v>
      </c>
      <c r="F41" s="15">
        <v>120</v>
      </c>
      <c r="G41" s="10">
        <f>F41/F44*100</f>
        <v>3.0683552848584341E-2</v>
      </c>
      <c r="H41" s="10">
        <f t="shared" si="0"/>
        <v>-34.065934065934073</v>
      </c>
      <c r="I41" s="10">
        <f t="shared" si="1"/>
        <v>48.979591836734691</v>
      </c>
    </row>
    <row r="42" spans="1:9" ht="63.75" customHeight="1" x14ac:dyDescent="0.3">
      <c r="A42" s="3" t="s">
        <v>32</v>
      </c>
      <c r="B42" s="16">
        <v>396</v>
      </c>
      <c r="C42" s="15">
        <f>B42/B44*100</f>
        <v>0.12279755149124602</v>
      </c>
      <c r="D42" s="15">
        <v>0</v>
      </c>
      <c r="E42" s="15">
        <f>D42/D44*100</f>
        <v>0</v>
      </c>
      <c r="F42" s="15">
        <v>0</v>
      </c>
      <c r="G42" s="10">
        <f>F42/F44*100</f>
        <v>0</v>
      </c>
      <c r="H42" s="10">
        <f t="shared" si="0"/>
        <v>-100</v>
      </c>
      <c r="I42" s="10"/>
    </row>
    <row r="43" spans="1:9" ht="39" customHeight="1" x14ac:dyDescent="0.3">
      <c r="A43" s="3" t="s">
        <v>33</v>
      </c>
      <c r="B43" s="15">
        <v>-1521</v>
      </c>
      <c r="C43" s="15">
        <f>B43/B44*100</f>
        <v>-0.47165423186410405</v>
      </c>
      <c r="D43" s="15">
        <v>-30.7</v>
      </c>
      <c r="E43" s="15">
        <f>D43/D44*100</f>
        <v>-4.1748526188632893E-3</v>
      </c>
      <c r="F43" s="15">
        <v>-59</v>
      </c>
      <c r="G43" s="10">
        <f>F43/F44*100</f>
        <v>-1.5086080150553965E-2</v>
      </c>
      <c r="H43" s="10">
        <f t="shared" si="0"/>
        <v>-96.120973044049961</v>
      </c>
      <c r="I43" s="10">
        <f t="shared" si="1"/>
        <v>192.18241042345278</v>
      </c>
    </row>
    <row r="44" spans="1:9" s="14" customFormat="1" ht="15" customHeight="1" x14ac:dyDescent="0.3">
      <c r="A44" s="12" t="s">
        <v>34</v>
      </c>
      <c r="B44" s="16">
        <v>322482</v>
      </c>
      <c r="C44" s="16">
        <f t="shared" ref="C44:I44" si="4">C33+C8</f>
        <v>100</v>
      </c>
      <c r="D44" s="16">
        <f t="shared" si="4"/>
        <v>735355.3</v>
      </c>
      <c r="E44" s="16">
        <f t="shared" si="4"/>
        <v>100</v>
      </c>
      <c r="F44" s="16">
        <f t="shared" si="4"/>
        <v>391089</v>
      </c>
      <c r="G44" s="16">
        <f t="shared" si="4"/>
        <v>100</v>
      </c>
      <c r="H44" s="16">
        <f t="shared" si="4"/>
        <v>46.623239176218974</v>
      </c>
      <c r="I44" s="16">
        <f t="shared" si="4"/>
        <v>104.75844357033969</v>
      </c>
    </row>
    <row r="45" spans="1:9" ht="26.25" customHeight="1" x14ac:dyDescent="0.3">
      <c r="A45" s="3" t="s">
        <v>35</v>
      </c>
      <c r="B45" s="17">
        <f>SUM(B46:B53)</f>
        <v>35177.800000000003</v>
      </c>
      <c r="C45" s="9">
        <f>B45/B92*100</f>
        <v>10.724474733106069</v>
      </c>
      <c r="D45" s="17">
        <f>SUM(D46:D53)</f>
        <v>114657.20000000001</v>
      </c>
      <c r="E45" s="9">
        <f>D45/D92*100</f>
        <v>15.12153176179511</v>
      </c>
      <c r="F45" s="17">
        <f>SUM(F46:F53)</f>
        <v>38756.899999999994</v>
      </c>
      <c r="G45" s="9">
        <f>F45/F92*100</f>
        <v>10.354557064157436</v>
      </c>
      <c r="H45" s="9">
        <f>F45/B45*100-100</f>
        <v>10.174314482429224</v>
      </c>
      <c r="I45" s="10">
        <f t="shared" ref="I45:I68" si="5">F45/D45*100</f>
        <v>33.802412757332284</v>
      </c>
    </row>
    <row r="46" spans="1:9" ht="53.25" customHeight="1" x14ac:dyDescent="0.3">
      <c r="A46" s="3" t="s">
        <v>103</v>
      </c>
      <c r="B46" s="23">
        <v>2809.9</v>
      </c>
      <c r="C46" s="9">
        <f>B46/B92*100</f>
        <v>0.85663974303551504</v>
      </c>
      <c r="D46" s="17">
        <v>7219.4</v>
      </c>
      <c r="E46" s="9">
        <f>D46/D92*100</f>
        <v>0.95212848736148792</v>
      </c>
      <c r="F46" s="17">
        <v>3189.7</v>
      </c>
      <c r="G46" s="9">
        <f>F46/F92*100</f>
        <v>0.85218195127946195</v>
      </c>
      <c r="H46" s="9">
        <f>F46/B46*100-100</f>
        <v>13.516495248941226</v>
      </c>
      <c r="I46" s="10">
        <f t="shared" si="5"/>
        <v>44.182342022882786</v>
      </c>
    </row>
    <row r="47" spans="1:9" ht="81.75" customHeight="1" x14ac:dyDescent="0.3">
      <c r="A47" s="3" t="s">
        <v>36</v>
      </c>
      <c r="B47" s="23">
        <v>121.3</v>
      </c>
      <c r="C47" s="9">
        <f>B47/B92*100</f>
        <v>3.6980106349054402E-2</v>
      </c>
      <c r="D47" s="17">
        <v>373.6</v>
      </c>
      <c r="E47" s="9">
        <f>D47/D92*100</f>
        <v>4.9272128276345958E-2</v>
      </c>
      <c r="F47" s="17">
        <v>224</v>
      </c>
      <c r="G47" s="9">
        <f>F47/F92*100</f>
        <v>5.9845363854468911E-2</v>
      </c>
      <c r="H47" s="9">
        <f>F47/B47*100-100</f>
        <v>84.666117065127793</v>
      </c>
      <c r="I47" s="10">
        <f t="shared" si="5"/>
        <v>59.957173447537471</v>
      </c>
    </row>
    <row r="48" spans="1:9" ht="105.75" customHeight="1" x14ac:dyDescent="0.3">
      <c r="A48" s="3" t="s">
        <v>37</v>
      </c>
      <c r="B48" s="23">
        <v>14016.2</v>
      </c>
      <c r="C48" s="9">
        <f>B48/B92*100</f>
        <v>4.273046715660481</v>
      </c>
      <c r="D48" s="17">
        <v>31771.5</v>
      </c>
      <c r="E48" s="9">
        <f>D48/D92*100</f>
        <v>4.1901751165201429</v>
      </c>
      <c r="F48" s="17">
        <v>13803.4</v>
      </c>
      <c r="G48" s="9">
        <f>F48/F92*100</f>
        <v>3.6878102474498937</v>
      </c>
      <c r="H48" s="9">
        <f>F48/B48*100-100</f>
        <v>-1.5182431757537813</v>
      </c>
      <c r="I48" s="10">
        <f t="shared" si="5"/>
        <v>43.445855562375087</v>
      </c>
    </row>
    <row r="49" spans="1:9" ht="15" customHeight="1" x14ac:dyDescent="0.3">
      <c r="A49" s="3" t="s">
        <v>38</v>
      </c>
      <c r="B49" s="23">
        <v>0</v>
      </c>
      <c r="C49" s="9">
        <f>B49/B92*100</f>
        <v>0</v>
      </c>
      <c r="D49" s="17">
        <v>1.8</v>
      </c>
      <c r="E49" s="9">
        <f>D49/D92*100</f>
        <v>2.3739248098881882E-4</v>
      </c>
      <c r="F49" s="17">
        <v>0</v>
      </c>
      <c r="G49" s="9">
        <f>F49/F92*100</f>
        <v>0</v>
      </c>
      <c r="H49" s="9" t="e">
        <f t="shared" ref="H49:H52" si="6">F49/B49*100-100</f>
        <v>#DIV/0!</v>
      </c>
      <c r="I49" s="10">
        <f t="shared" si="5"/>
        <v>0</v>
      </c>
    </row>
    <row r="50" spans="1:9" ht="64.5" customHeight="1" x14ac:dyDescent="0.3">
      <c r="A50" s="3" t="s">
        <v>39</v>
      </c>
      <c r="B50" s="23">
        <v>3680.9</v>
      </c>
      <c r="C50" s="9">
        <f>B50/B92*100</f>
        <v>1.1221770277018497</v>
      </c>
      <c r="D50" s="17">
        <v>9987.2000000000007</v>
      </c>
      <c r="E50" s="9">
        <f>D50/D92*100</f>
        <v>1.3171589922952953</v>
      </c>
      <c r="F50" s="17">
        <v>4103.6000000000004</v>
      </c>
      <c r="G50" s="9">
        <f>F50/F92*100</f>
        <v>1.0963456924696369</v>
      </c>
      <c r="H50" s="9">
        <f t="shared" si="6"/>
        <v>11.483604553234272</v>
      </c>
      <c r="I50" s="10">
        <f t="shared" si="5"/>
        <v>41.088593399551428</v>
      </c>
    </row>
    <row r="51" spans="1:9" ht="32.25" customHeight="1" x14ac:dyDescent="0.3">
      <c r="A51" s="3" t="s">
        <v>104</v>
      </c>
      <c r="B51" s="23">
        <v>0</v>
      </c>
      <c r="C51" s="9"/>
      <c r="D51" s="17">
        <v>815.8</v>
      </c>
      <c r="E51" s="9"/>
      <c r="F51" s="17">
        <v>0</v>
      </c>
      <c r="G51" s="9"/>
      <c r="H51" s="9" t="e">
        <f t="shared" si="6"/>
        <v>#DIV/0!</v>
      </c>
      <c r="I51" s="10">
        <f t="shared" si="5"/>
        <v>0</v>
      </c>
    </row>
    <row r="52" spans="1:9" ht="15" customHeight="1" x14ac:dyDescent="0.3">
      <c r="A52" s="3" t="s">
        <v>40</v>
      </c>
      <c r="B52" s="23">
        <v>0</v>
      </c>
      <c r="C52" s="9">
        <f>B52/B92*100</f>
        <v>0</v>
      </c>
      <c r="D52" s="17">
        <v>500</v>
      </c>
      <c r="E52" s="9">
        <f>D52/D92*100</f>
        <v>6.594235583022745E-2</v>
      </c>
      <c r="F52" s="17">
        <v>0</v>
      </c>
      <c r="G52" s="9">
        <f>F52/F92*100</f>
        <v>0</v>
      </c>
      <c r="H52" s="9" t="e">
        <f t="shared" si="6"/>
        <v>#DIV/0!</v>
      </c>
      <c r="I52" s="10">
        <f t="shared" si="5"/>
        <v>0</v>
      </c>
    </row>
    <row r="53" spans="1:9" ht="26.25" customHeight="1" x14ac:dyDescent="0.3">
      <c r="A53" s="3" t="s">
        <v>41</v>
      </c>
      <c r="B53" s="23">
        <v>14549.5</v>
      </c>
      <c r="C53" s="9">
        <f>B53/B92*100</f>
        <v>4.4356311403591686</v>
      </c>
      <c r="D53" s="17">
        <v>63987.9</v>
      </c>
      <c r="E53" s="9">
        <f>D53/D92*100</f>
        <v>8.4390257412580212</v>
      </c>
      <c r="F53" s="17">
        <v>17436.2</v>
      </c>
      <c r="G53" s="9">
        <f>F53/F92*100</f>
        <v>4.6583738091039768</v>
      </c>
      <c r="H53" s="9">
        <f>F53/B53*100-100</f>
        <v>19.840544348603046</v>
      </c>
      <c r="I53" s="10">
        <f t="shared" si="5"/>
        <v>27.249214304579461</v>
      </c>
    </row>
    <row r="54" spans="1:9" ht="15" customHeight="1" x14ac:dyDescent="0.3">
      <c r="A54" s="3" t="s">
        <v>42</v>
      </c>
      <c r="B54" s="17">
        <f>B55</f>
        <v>814.2</v>
      </c>
      <c r="C54" s="9">
        <f>B54/B92*100</f>
        <v>0.24822096116570569</v>
      </c>
      <c r="D54" s="17">
        <f>D55</f>
        <v>2207.4</v>
      </c>
      <c r="E54" s="9">
        <f>D54/D92*100</f>
        <v>0.29112231251928811</v>
      </c>
      <c r="F54" s="17">
        <f>F55</f>
        <v>916.6</v>
      </c>
      <c r="G54" s="9">
        <f>F54/F92*100</f>
        <v>0.2448850915580634</v>
      </c>
      <c r="H54" s="9">
        <f>F54/B54*100-100</f>
        <v>12.576762466224494</v>
      </c>
      <c r="I54" s="10">
        <f t="shared" si="5"/>
        <v>41.523964845519615</v>
      </c>
    </row>
    <row r="55" spans="1:9" ht="26.25" customHeight="1" x14ac:dyDescent="0.3">
      <c r="A55" s="3" t="s">
        <v>43</v>
      </c>
      <c r="B55" s="24">
        <v>814.2</v>
      </c>
      <c r="C55" s="9">
        <f>B55/B92*100</f>
        <v>0.24822096116570569</v>
      </c>
      <c r="D55" s="17">
        <v>2207.4</v>
      </c>
      <c r="E55" s="9">
        <f>D55/D92*100</f>
        <v>0.29112231251928811</v>
      </c>
      <c r="F55" s="17">
        <v>916.6</v>
      </c>
      <c r="G55" s="9">
        <f>F55/F92*100</f>
        <v>0.2448850915580634</v>
      </c>
      <c r="H55" s="9">
        <f t="shared" ref="H55:H105" si="7">F55/B55*100-100</f>
        <v>12.576762466224494</v>
      </c>
      <c r="I55" s="10">
        <f t="shared" si="5"/>
        <v>41.523964845519615</v>
      </c>
    </row>
    <row r="56" spans="1:9" ht="51.75" customHeight="1" x14ac:dyDescent="0.3">
      <c r="A56" s="3" t="s">
        <v>44</v>
      </c>
      <c r="B56" s="17">
        <f>SUM(B57:B58)</f>
        <v>700.5</v>
      </c>
      <c r="C56" s="9">
        <f>B56/B92*100</f>
        <v>0.21355782767941145</v>
      </c>
      <c r="D56" s="17">
        <f>SUM(D57:D58)</f>
        <v>2212.4</v>
      </c>
      <c r="E56" s="9">
        <f>D56/D92*100</f>
        <v>0.29178173607759045</v>
      </c>
      <c r="F56" s="17">
        <f>SUM(F57:F58)</f>
        <v>400.7</v>
      </c>
      <c r="G56" s="9">
        <f>F56/F92*100</f>
        <v>0.1070537379307397</v>
      </c>
      <c r="H56" s="9">
        <f t="shared" si="7"/>
        <v>-42.798001427551746</v>
      </c>
      <c r="I56" s="10">
        <f t="shared" si="5"/>
        <v>18.111553064545287</v>
      </c>
    </row>
    <row r="57" spans="1:9" ht="20.25" customHeight="1" x14ac:dyDescent="0.3">
      <c r="A57" s="3" t="s">
        <v>105</v>
      </c>
      <c r="B57" s="25">
        <v>0</v>
      </c>
      <c r="C57" s="9">
        <f>B57/B92*100</f>
        <v>0</v>
      </c>
      <c r="D57" s="17">
        <v>360</v>
      </c>
      <c r="E57" s="9">
        <f>D57/D92*100</f>
        <v>4.7478496197763766E-2</v>
      </c>
      <c r="F57" s="17">
        <v>0</v>
      </c>
      <c r="G57" s="9">
        <f>F57/F92*100</f>
        <v>0</v>
      </c>
      <c r="H57" s="9" t="e">
        <f t="shared" si="7"/>
        <v>#DIV/0!</v>
      </c>
      <c r="I57" s="10">
        <f t="shared" si="5"/>
        <v>0</v>
      </c>
    </row>
    <row r="58" spans="1:9" ht="66" customHeight="1" x14ac:dyDescent="0.3">
      <c r="A58" s="3" t="s">
        <v>102</v>
      </c>
      <c r="B58" s="25">
        <v>700.5</v>
      </c>
      <c r="C58" s="9">
        <f>B58/B92*100</f>
        <v>0.21355782767941145</v>
      </c>
      <c r="D58" s="17">
        <v>1852.4</v>
      </c>
      <c r="E58" s="9">
        <f>D58/D92*100</f>
        <v>0.24430323987982666</v>
      </c>
      <c r="F58" s="17">
        <v>400.7</v>
      </c>
      <c r="G58" s="9">
        <f>F58/F92*100</f>
        <v>0.1070537379307397</v>
      </c>
      <c r="H58" s="9">
        <f t="shared" si="7"/>
        <v>-42.798001427551746</v>
      </c>
      <c r="I58" s="10">
        <f t="shared" si="5"/>
        <v>21.631397106456486</v>
      </c>
    </row>
    <row r="59" spans="1:9" ht="26.25" customHeight="1" x14ac:dyDescent="0.3">
      <c r="A59" s="3" t="s">
        <v>45</v>
      </c>
      <c r="B59" s="17">
        <f>SUM(B60:B63)</f>
        <v>13147.9</v>
      </c>
      <c r="C59" s="9">
        <f>B59/B92*100</f>
        <v>4.008332566090127</v>
      </c>
      <c r="D59" s="17">
        <f>SUM(D60:D63)</f>
        <v>40838.199999999997</v>
      </c>
      <c r="E59" s="9">
        <f>D59/D92*100</f>
        <v>5.3859342317319889</v>
      </c>
      <c r="F59" s="17">
        <f>SUM(F60:F63)</f>
        <v>11968.4</v>
      </c>
      <c r="G59" s="9">
        <f>F59/F92*100</f>
        <v>3.1975591640885073</v>
      </c>
      <c r="H59" s="9">
        <f t="shared" si="7"/>
        <v>-8.9710143825249702</v>
      </c>
      <c r="I59" s="10">
        <f t="shared" si="5"/>
        <v>29.306874445984398</v>
      </c>
    </row>
    <row r="60" spans="1:9" s="34" customFormat="1" ht="26.25" customHeight="1" x14ac:dyDescent="0.3">
      <c r="A60" s="35" t="s">
        <v>120</v>
      </c>
      <c r="B60" s="38">
        <v>0</v>
      </c>
      <c r="C60" s="36">
        <f>B60/B92*100</f>
        <v>0</v>
      </c>
      <c r="D60" s="38">
        <v>108.9</v>
      </c>
      <c r="E60" s="36">
        <f>D60/D92*100</f>
        <v>1.4362245099823538E-2</v>
      </c>
      <c r="F60" s="38">
        <v>108.9</v>
      </c>
      <c r="G60" s="36">
        <f>F60/F92*100</f>
        <v>2.9094464838177077E-2</v>
      </c>
      <c r="H60" s="36" t="e">
        <f t="shared" si="7"/>
        <v>#DIV/0!</v>
      </c>
      <c r="I60" s="37">
        <f t="shared" si="5"/>
        <v>100</v>
      </c>
    </row>
    <row r="61" spans="1:9" ht="26.25" customHeight="1" x14ac:dyDescent="0.3">
      <c r="A61" s="3" t="s">
        <v>46</v>
      </c>
      <c r="B61" s="26">
        <v>0</v>
      </c>
      <c r="C61" s="9">
        <f>B61/B92*100</f>
        <v>0</v>
      </c>
      <c r="D61" s="17">
        <v>1139.9000000000001</v>
      </c>
      <c r="E61" s="9">
        <f>D61/D92*100</f>
        <v>0.15033538282175254</v>
      </c>
      <c r="F61" s="17">
        <v>0</v>
      </c>
      <c r="G61" s="9">
        <f>F61/F92*100</f>
        <v>0</v>
      </c>
      <c r="H61" s="9" t="e">
        <f t="shared" si="7"/>
        <v>#DIV/0!</v>
      </c>
      <c r="I61" s="10">
        <f t="shared" si="5"/>
        <v>0</v>
      </c>
    </row>
    <row r="62" spans="1:9" ht="26.25" customHeight="1" x14ac:dyDescent="0.3">
      <c r="A62" s="3" t="s">
        <v>47</v>
      </c>
      <c r="B62" s="26">
        <v>12349.6</v>
      </c>
      <c r="C62" s="9">
        <f>B62/B92*100</f>
        <v>3.7649589560451959</v>
      </c>
      <c r="D62" s="17">
        <v>35007.699999999997</v>
      </c>
      <c r="E62" s="9">
        <f>D62/D92*100</f>
        <v>4.6169804203957066</v>
      </c>
      <c r="F62" s="17">
        <v>11662</v>
      </c>
      <c r="G62" s="9">
        <f>F62/F92*100</f>
        <v>3.1156992556732876</v>
      </c>
      <c r="H62" s="9">
        <f t="shared" si="7"/>
        <v>-5.5677916693658034</v>
      </c>
      <c r="I62" s="10">
        <f t="shared" si="5"/>
        <v>33.312671212333292</v>
      </c>
    </row>
    <row r="63" spans="1:9" ht="26.25" customHeight="1" x14ac:dyDescent="0.3">
      <c r="A63" s="3" t="s">
        <v>48</v>
      </c>
      <c r="B63" s="26">
        <v>798.3</v>
      </c>
      <c r="C63" s="9">
        <f>B63/B92*100</f>
        <v>0.24337361004493099</v>
      </c>
      <c r="D63" s="17">
        <v>4581.7</v>
      </c>
      <c r="E63" s="9">
        <f>D63/D92*100</f>
        <v>0.60425618341470611</v>
      </c>
      <c r="F63" s="17">
        <v>197.5</v>
      </c>
      <c r="G63" s="9">
        <f>F63/F92*100</f>
        <v>5.2765443577042895E-2</v>
      </c>
      <c r="H63" s="9">
        <f t="shared" si="7"/>
        <v>-75.259927345609412</v>
      </c>
      <c r="I63" s="10">
        <f t="shared" si="5"/>
        <v>4.3106270598249559</v>
      </c>
    </row>
    <row r="64" spans="1:9" ht="26.25" customHeight="1" x14ac:dyDescent="0.3">
      <c r="A64" s="3" t="s">
        <v>49</v>
      </c>
      <c r="B64" s="17">
        <f>SUM(B65:B67)</f>
        <v>7794.2</v>
      </c>
      <c r="C64" s="9">
        <f>B64/B92*100</f>
        <v>2.3761776167007405</v>
      </c>
      <c r="D64" s="17">
        <f>SUM(D65:D67)</f>
        <v>24912.799999999999</v>
      </c>
      <c r="E64" s="9">
        <f>D64/D92*100</f>
        <v>3.2856174446545809</v>
      </c>
      <c r="F64" s="17">
        <f>SUM(F65:F67)</f>
        <v>9513.1</v>
      </c>
      <c r="G64" s="9">
        <f>F64/F92*100</f>
        <v>2.5415845128747687</v>
      </c>
      <c r="H64" s="9">
        <f t="shared" si="7"/>
        <v>22.053578301814184</v>
      </c>
      <c r="I64" s="10">
        <f t="shared" si="5"/>
        <v>38.185591342603004</v>
      </c>
    </row>
    <row r="65" spans="1:9" ht="15" customHeight="1" x14ac:dyDescent="0.3">
      <c r="A65" s="3" t="s">
        <v>50</v>
      </c>
      <c r="B65" s="27">
        <v>1136.2</v>
      </c>
      <c r="C65" s="9">
        <f>B65/B92*100</f>
        <v>0.34638744298265145</v>
      </c>
      <c r="D65" s="17">
        <v>3731</v>
      </c>
      <c r="E65" s="9">
        <f>D65/D92*100</f>
        <v>0.49206185920515727</v>
      </c>
      <c r="F65" s="17">
        <v>1105.9000000000001</v>
      </c>
      <c r="G65" s="9">
        <f>F65/F92*100</f>
        <v>0.29545976735114809</v>
      </c>
      <c r="H65" s="9">
        <f t="shared" si="7"/>
        <v>-2.6667840168984327</v>
      </c>
      <c r="I65" s="10">
        <f t="shared" si="5"/>
        <v>29.640846957920132</v>
      </c>
    </row>
    <row r="66" spans="1:9" ht="15" customHeight="1" x14ac:dyDescent="0.3">
      <c r="A66" s="3" t="s">
        <v>51</v>
      </c>
      <c r="B66" s="27">
        <v>251</v>
      </c>
      <c r="C66" s="9">
        <f>B66/B92*100</f>
        <v>7.6521077441159574E-2</v>
      </c>
      <c r="D66" s="17">
        <v>7464.5</v>
      </c>
      <c r="E66" s="9">
        <f>D66/D92*100</f>
        <v>0.98445343018946552</v>
      </c>
      <c r="F66" s="17">
        <v>1097.2</v>
      </c>
      <c r="G66" s="9">
        <f>F66/F92*100</f>
        <v>0.29313541616572897</v>
      </c>
      <c r="H66" s="9">
        <f t="shared" si="7"/>
        <v>337.13147410358567</v>
      </c>
      <c r="I66" s="10">
        <f t="shared" si="5"/>
        <v>14.69890816531583</v>
      </c>
    </row>
    <row r="67" spans="1:9" ht="15" customHeight="1" x14ac:dyDescent="0.3">
      <c r="A67" s="3" t="s">
        <v>52</v>
      </c>
      <c r="B67" s="27">
        <v>6407</v>
      </c>
      <c r="C67" s="9">
        <f>B67/B92*100</f>
        <v>1.9532690962769297</v>
      </c>
      <c r="D67" s="17">
        <v>13717.3</v>
      </c>
      <c r="E67" s="9">
        <f>D67/D92*100</f>
        <v>1.809102155259958</v>
      </c>
      <c r="F67" s="17">
        <v>7310</v>
      </c>
      <c r="G67" s="9">
        <f>F67/F92*100</f>
        <v>1.9529893293578917</v>
      </c>
      <c r="H67" s="9">
        <f t="shared" si="7"/>
        <v>14.09395973154362</v>
      </c>
      <c r="I67" s="10">
        <f t="shared" si="5"/>
        <v>53.290370553971997</v>
      </c>
    </row>
    <row r="68" spans="1:9" ht="15" customHeight="1" x14ac:dyDescent="0.3">
      <c r="A68" s="3" t="s">
        <v>53</v>
      </c>
      <c r="B68" s="17">
        <f>SUM(B69:B74)</f>
        <v>229337</v>
      </c>
      <c r="C68" s="9">
        <f>B68/B92*100</f>
        <v>69.916790187741881</v>
      </c>
      <c r="D68" s="17">
        <f>SUM(D69:D74)</f>
        <v>483453.9</v>
      </c>
      <c r="E68" s="9">
        <f>D68/D92*100</f>
        <v>63.760178202622399</v>
      </c>
      <c r="F68" s="17">
        <f>SUM(F69:F74)</f>
        <v>265738.39999999997</v>
      </c>
      <c r="G68" s="9">
        <f>F68/F92*100</f>
        <v>70.996478741537487</v>
      </c>
      <c r="H68" s="9">
        <f t="shared" si="7"/>
        <v>15.872449713740025</v>
      </c>
      <c r="I68" s="10">
        <f t="shared" si="5"/>
        <v>54.966647285294414</v>
      </c>
    </row>
    <row r="69" spans="1:9" ht="15" customHeight="1" x14ac:dyDescent="0.3">
      <c r="A69" s="3" t="s">
        <v>54</v>
      </c>
      <c r="B69" s="28">
        <v>77858.3</v>
      </c>
      <c r="C69" s="9">
        <f>B69/B92*100</f>
        <v>23.736258979032009</v>
      </c>
      <c r="D69" s="38">
        <v>166974</v>
      </c>
      <c r="E69" s="9">
        <f>D69/D92*100</f>
        <v>22.021317844792794</v>
      </c>
      <c r="F69" s="38">
        <v>88027.6</v>
      </c>
      <c r="G69" s="9">
        <f>F69/F92*100</f>
        <v>23.518052460873427</v>
      </c>
      <c r="H69" s="9">
        <f t="shared" si="7"/>
        <v>13.061292116575899</v>
      </c>
      <c r="I69" s="10">
        <f t="shared" ref="I69:I105" si="8">F69/D69*100</f>
        <v>52.719345526848493</v>
      </c>
    </row>
    <row r="70" spans="1:9" ht="15" customHeight="1" x14ac:dyDescent="0.3">
      <c r="A70" s="3" t="s">
        <v>55</v>
      </c>
      <c r="B70" s="28">
        <v>133542.5</v>
      </c>
      <c r="C70" s="9">
        <f>B70/B92*100</f>
        <v>40.712414279625705</v>
      </c>
      <c r="D70" s="38">
        <v>281036.40000000002</v>
      </c>
      <c r="E70" s="9">
        <f>D70/D92*100</f>
        <v>37.064404580092273</v>
      </c>
      <c r="F70" s="38">
        <v>158224.70000000001</v>
      </c>
      <c r="G70" s="9">
        <f>F70/F92*100</f>
        <v>42.272387242250836</v>
      </c>
      <c r="H70" s="9">
        <f t="shared" si="7"/>
        <v>18.482655334444104</v>
      </c>
      <c r="I70" s="10">
        <f t="shared" si="8"/>
        <v>56.300429410567453</v>
      </c>
    </row>
    <row r="71" spans="1:9" ht="26.25" customHeight="1" x14ac:dyDescent="0.3">
      <c r="A71" s="3" t="s">
        <v>56</v>
      </c>
      <c r="B71" s="28">
        <v>17755.7</v>
      </c>
      <c r="C71" s="9">
        <f>B71/B92*100</f>
        <v>5.413088823593613</v>
      </c>
      <c r="D71" s="38">
        <v>32946.800000000003</v>
      </c>
      <c r="E71" s="9">
        <f>D71/D92*100</f>
        <v>4.3451792181346764</v>
      </c>
      <c r="F71" s="38">
        <v>18330.900000000001</v>
      </c>
      <c r="G71" s="9">
        <f>F71/F92*100</f>
        <v>4.8974079476780545</v>
      </c>
      <c r="H71" s="9">
        <f t="shared" si="7"/>
        <v>3.2395230827283683</v>
      </c>
      <c r="I71" s="10">
        <f t="shared" si="8"/>
        <v>55.637876819600088</v>
      </c>
    </row>
    <row r="72" spans="1:9" ht="36.75" customHeight="1" x14ac:dyDescent="0.3">
      <c r="A72" s="3" t="s">
        <v>57</v>
      </c>
      <c r="B72" s="28">
        <v>12.7</v>
      </c>
      <c r="C72" s="9">
        <f>B72/B92*100</f>
        <v>3.8717835996124562E-3</v>
      </c>
      <c r="D72" s="38">
        <v>215</v>
      </c>
      <c r="E72" s="9">
        <f>D72/D92*100</f>
        <v>2.8355213006997802E-2</v>
      </c>
      <c r="F72" s="38">
        <v>13.3</v>
      </c>
      <c r="G72" s="9">
        <f>F72/F92*100</f>
        <v>3.5533184788590915E-3</v>
      </c>
      <c r="H72" s="9">
        <f t="shared" si="7"/>
        <v>4.7244094488189177</v>
      </c>
      <c r="I72" s="10">
        <f t="shared" si="8"/>
        <v>6.1860465116279073</v>
      </c>
    </row>
    <row r="73" spans="1:9" ht="15" customHeight="1" x14ac:dyDescent="0.3">
      <c r="A73" s="3" t="s">
        <v>58</v>
      </c>
      <c r="B73" s="28">
        <v>167.8</v>
      </c>
      <c r="C73" s="9">
        <f>B73/B92*100</f>
        <v>5.1156321890942533E-2</v>
      </c>
      <c r="D73" s="38">
        <v>250</v>
      </c>
      <c r="E73" s="9">
        <f>D73/D92*100</f>
        <v>3.2971177915113725E-2</v>
      </c>
      <c r="F73" s="38">
        <v>231.8</v>
      </c>
      <c r="G73" s="9">
        <f>F73/F92*100</f>
        <v>6.1929264917258454E-2</v>
      </c>
      <c r="H73" s="9">
        <f t="shared" si="7"/>
        <v>38.140643623361143</v>
      </c>
      <c r="I73" s="10">
        <f t="shared" si="8"/>
        <v>92.72</v>
      </c>
    </row>
    <row r="74" spans="1:9" ht="26.25" customHeight="1" x14ac:dyDescent="0.3">
      <c r="A74" s="3" t="s">
        <v>59</v>
      </c>
      <c r="B74" s="28">
        <v>0</v>
      </c>
      <c r="C74" s="9">
        <f>B74/B92*100</f>
        <v>0</v>
      </c>
      <c r="D74" s="38">
        <v>2031.7</v>
      </c>
      <c r="E74" s="9">
        <f>D74/D92*100</f>
        <v>0.26795016868054622</v>
      </c>
      <c r="F74" s="38">
        <v>910.1</v>
      </c>
      <c r="G74" s="9">
        <f>F74/F92*100</f>
        <v>0.24314850733907212</v>
      </c>
      <c r="H74" s="9" t="e">
        <f t="shared" si="7"/>
        <v>#DIV/0!</v>
      </c>
      <c r="I74" s="10">
        <f t="shared" si="8"/>
        <v>44.794999261702024</v>
      </c>
    </row>
    <row r="75" spans="1:9" ht="26.25" customHeight="1" x14ac:dyDescent="0.3">
      <c r="A75" s="3" t="s">
        <v>60</v>
      </c>
      <c r="B75" s="17">
        <f>B76</f>
        <v>21426.6</v>
      </c>
      <c r="C75" s="9">
        <f>B75/B92*100</f>
        <v>6.5322172027918306</v>
      </c>
      <c r="D75" s="17">
        <v>49050.5</v>
      </c>
      <c r="E75" s="9">
        <f>D75/D92*100</f>
        <v>6.4690110493011428</v>
      </c>
      <c r="F75" s="17">
        <f>F76</f>
        <v>23761.4</v>
      </c>
      <c r="G75" s="9">
        <f>F75/F92*100</f>
        <v>6.3482572709445435</v>
      </c>
      <c r="H75" s="9">
        <f t="shared" si="7"/>
        <v>10.896735833029993</v>
      </c>
      <c r="I75" s="10">
        <f t="shared" si="8"/>
        <v>48.442727393196812</v>
      </c>
    </row>
    <row r="76" spans="1:9" ht="15" customHeight="1" x14ac:dyDescent="0.3">
      <c r="A76" s="3" t="s">
        <v>61</v>
      </c>
      <c r="B76" s="29">
        <v>21426.6</v>
      </c>
      <c r="C76" s="9">
        <f>B76/B92*100</f>
        <v>6.5322172027918306</v>
      </c>
      <c r="D76" s="17">
        <v>49012.2</v>
      </c>
      <c r="E76" s="9">
        <f>D76/D92*100</f>
        <v>6.4639598648445471</v>
      </c>
      <c r="F76" s="17">
        <v>23761.4</v>
      </c>
      <c r="G76" s="9">
        <f>F76/F92*100</f>
        <v>6.3482572709445435</v>
      </c>
      <c r="H76" s="9">
        <f t="shared" si="7"/>
        <v>10.896735833029993</v>
      </c>
      <c r="I76" s="10">
        <f t="shared" si="8"/>
        <v>48.48058238561012</v>
      </c>
    </row>
    <row r="77" spans="1:9" ht="15" customHeight="1" x14ac:dyDescent="0.3">
      <c r="A77" s="3" t="s">
        <v>62</v>
      </c>
      <c r="B77" s="17">
        <f>SUM(B78:B81)</f>
        <v>14059.199999999999</v>
      </c>
      <c r="C77" s="9">
        <f>B77/B92*100</f>
        <v>4.2861559042260984</v>
      </c>
      <c r="D77" s="17">
        <f>SUM(D78:D81)</f>
        <v>28018.7</v>
      </c>
      <c r="E77" s="9">
        <f>D77/D92*100</f>
        <v>3.6952381706007875</v>
      </c>
      <c r="F77" s="17">
        <f>SUM(F78:F81)</f>
        <v>16409.100000000002</v>
      </c>
      <c r="G77" s="9">
        <f>F77/F92*100</f>
        <v>4.3839667858230618</v>
      </c>
      <c r="H77" s="9">
        <f t="shared" si="7"/>
        <v>16.714322294298412</v>
      </c>
      <c r="I77" s="10">
        <f t="shared" si="8"/>
        <v>58.564815640982637</v>
      </c>
    </row>
    <row r="78" spans="1:9" ht="15" customHeight="1" x14ac:dyDescent="0.3">
      <c r="A78" s="3" t="s">
        <v>63</v>
      </c>
      <c r="B78" s="30">
        <v>2075.1999999999998</v>
      </c>
      <c r="C78" s="9">
        <f>B78/B92*100</f>
        <v>0.63265553747368264</v>
      </c>
      <c r="D78" s="17">
        <v>4148.5</v>
      </c>
      <c r="E78" s="9">
        <f>D78/D92*100</f>
        <v>0.54712372632339712</v>
      </c>
      <c r="F78" s="17">
        <v>1959.2</v>
      </c>
      <c r="G78" s="9">
        <f>F78/F92*100</f>
        <v>0.52343320028426554</v>
      </c>
      <c r="H78" s="9">
        <f t="shared" si="7"/>
        <v>-5.5898226676946621</v>
      </c>
      <c r="I78" s="10">
        <f t="shared" si="8"/>
        <v>47.226708448836931</v>
      </c>
    </row>
    <row r="79" spans="1:9" ht="26.25" customHeight="1" x14ac:dyDescent="0.3">
      <c r="A79" s="3" t="s">
        <v>64</v>
      </c>
      <c r="B79" s="30">
        <v>4546</v>
      </c>
      <c r="C79" s="9">
        <f>B79/B92*100</f>
        <v>1.3859156097510414</v>
      </c>
      <c r="D79" s="38">
        <v>13112.7</v>
      </c>
      <c r="E79" s="9">
        <f>D79/D92*100</f>
        <v>1.7293646585900471</v>
      </c>
      <c r="F79" s="38">
        <v>8476.5</v>
      </c>
      <c r="G79" s="9">
        <f>F79/F92*100</f>
        <v>2.2646394049660969</v>
      </c>
      <c r="H79" s="9">
        <f t="shared" si="7"/>
        <v>86.460624725033</v>
      </c>
      <c r="I79" s="10">
        <f t="shared" si="8"/>
        <v>64.64343727836372</v>
      </c>
    </row>
    <row r="80" spans="1:9" ht="15" customHeight="1" x14ac:dyDescent="0.3">
      <c r="A80" s="3" t="s">
        <v>65</v>
      </c>
      <c r="B80" s="30">
        <v>6892.2</v>
      </c>
      <c r="C80" s="9">
        <f>B80/B92*100</f>
        <v>2.1011895216731471</v>
      </c>
      <c r="D80" s="38">
        <v>9373.5</v>
      </c>
      <c r="E80" s="9">
        <f>D80/D92*100</f>
        <v>1.236221344749274</v>
      </c>
      <c r="F80" s="38">
        <v>5877.5</v>
      </c>
      <c r="G80" s="9">
        <f>F80/F92*100</f>
        <v>1.5702728841725047</v>
      </c>
      <c r="H80" s="9">
        <f t="shared" si="7"/>
        <v>-14.722439859551372</v>
      </c>
      <c r="I80" s="10">
        <f t="shared" si="8"/>
        <v>62.703365871872826</v>
      </c>
    </row>
    <row r="81" spans="1:10" ht="26.25" customHeight="1" x14ac:dyDescent="0.3">
      <c r="A81" s="3" t="s">
        <v>66</v>
      </c>
      <c r="B81" s="30">
        <v>545.79999999999995</v>
      </c>
      <c r="C81" s="9">
        <f>B81/B92*100</f>
        <v>0.16639523532822664</v>
      </c>
      <c r="D81" s="38">
        <v>1384</v>
      </c>
      <c r="E81" s="9">
        <f>D81/D92*100</f>
        <v>0.18252844093806958</v>
      </c>
      <c r="F81" s="38">
        <v>95.9</v>
      </c>
      <c r="G81" s="9">
        <f>F81/F92*100</f>
        <v>2.5621296400194501E-2</v>
      </c>
      <c r="H81" s="9">
        <f t="shared" si="7"/>
        <v>-82.429461341150599</v>
      </c>
      <c r="I81" s="10">
        <f t="shared" si="8"/>
        <v>6.9291907514450868</v>
      </c>
    </row>
    <row r="82" spans="1:10" ht="26.25" customHeight="1" x14ac:dyDescent="0.3">
      <c r="A82" s="3" t="s">
        <v>67</v>
      </c>
      <c r="B82" s="17">
        <f>SUM(B83:B84)</f>
        <v>4937.2000000000007</v>
      </c>
      <c r="C82" s="9">
        <f>B82/B92*100</f>
        <v>1.50517873921312</v>
      </c>
      <c r="D82" s="17">
        <f>SUM(D83:D84)</f>
        <v>9339.7999999999993</v>
      </c>
      <c r="E82" s="9">
        <f>D82/D92*100</f>
        <v>1.2317768299663165</v>
      </c>
      <c r="F82" s="17">
        <f>SUM(F83:F84)</f>
        <v>6151.8</v>
      </c>
      <c r="G82" s="9">
        <f>F82/F92*100</f>
        <v>1.6435567382139367</v>
      </c>
      <c r="H82" s="9">
        <f t="shared" si="7"/>
        <v>24.600988414485926</v>
      </c>
      <c r="I82" s="10">
        <f t="shared" si="8"/>
        <v>65.866506777447071</v>
      </c>
    </row>
    <row r="83" spans="1:10" ht="15" customHeight="1" x14ac:dyDescent="0.3">
      <c r="A83" s="3" t="s">
        <v>68</v>
      </c>
      <c r="B83" s="31">
        <v>268.10000000000002</v>
      </c>
      <c r="C83" s="9">
        <f>B83/B92*100</f>
        <v>8.1734266382370052E-2</v>
      </c>
      <c r="D83" s="17">
        <v>555</v>
      </c>
      <c r="E83" s="9">
        <f>D83/D92*100</f>
        <v>7.3196014971552467E-2</v>
      </c>
      <c r="F83" s="17">
        <v>246.8</v>
      </c>
      <c r="G83" s="9">
        <f>F83/F92*100</f>
        <v>6.5936766961084498E-2</v>
      </c>
      <c r="H83" s="9">
        <f t="shared" si="7"/>
        <v>-7.9447967176426744</v>
      </c>
      <c r="I83" s="10">
        <f t="shared" si="8"/>
        <v>44.468468468468473</v>
      </c>
    </row>
    <row r="84" spans="1:10" ht="15" customHeight="1" x14ac:dyDescent="0.3">
      <c r="A84" s="3" t="s">
        <v>69</v>
      </c>
      <c r="B84" s="31">
        <v>4669.1000000000004</v>
      </c>
      <c r="C84" s="9">
        <f>B84/B92*100</f>
        <v>1.4234444728307496</v>
      </c>
      <c r="D84" s="17">
        <v>8784.7999999999993</v>
      </c>
      <c r="E84" s="9">
        <f>D84/D92*100</f>
        <v>1.1585808149947641</v>
      </c>
      <c r="F84" s="38">
        <v>5905</v>
      </c>
      <c r="G84" s="9">
        <f>F84/F92*100</f>
        <v>1.5776199712528522</v>
      </c>
      <c r="H84" s="9">
        <f t="shared" si="7"/>
        <v>26.469769334561249</v>
      </c>
      <c r="I84" s="10">
        <f t="shared" si="8"/>
        <v>67.218377196976604</v>
      </c>
    </row>
    <row r="85" spans="1:10" ht="26.25" customHeight="1" x14ac:dyDescent="0.3">
      <c r="A85" s="3" t="s">
        <v>70</v>
      </c>
      <c r="B85" s="17">
        <f>B86</f>
        <v>574.79999999999995</v>
      </c>
      <c r="C85" s="9">
        <f>B85/B92*100</f>
        <v>0.17523631598875905</v>
      </c>
      <c r="D85" s="17">
        <f>D86</f>
        <v>1281.9000000000001</v>
      </c>
      <c r="E85" s="9">
        <f>D85/D92*100</f>
        <v>0.16906301187753714</v>
      </c>
      <c r="F85" s="17">
        <f>F86</f>
        <v>641</v>
      </c>
      <c r="G85" s="9">
        <f>F85/F92*100</f>
        <v>0.1712539206728329</v>
      </c>
      <c r="H85" s="9">
        <f t="shared" si="7"/>
        <v>11.517049408489925</v>
      </c>
      <c r="I85" s="10">
        <f t="shared" si="8"/>
        <v>50.0039004602543</v>
      </c>
    </row>
    <row r="86" spans="1:10" ht="26.25" customHeight="1" x14ac:dyDescent="0.3">
      <c r="A86" s="3" t="s">
        <v>71</v>
      </c>
      <c r="B86" s="32">
        <v>574.79999999999995</v>
      </c>
      <c r="C86" s="9">
        <f>B86/B92*100</f>
        <v>0.17523631598875905</v>
      </c>
      <c r="D86" s="17">
        <v>1281.9000000000001</v>
      </c>
      <c r="E86" s="9">
        <f>D86/D92*100</f>
        <v>0.16906301187753714</v>
      </c>
      <c r="F86" s="38">
        <v>641</v>
      </c>
      <c r="G86" s="9">
        <f>F86/F92*100</f>
        <v>0.1712539206728329</v>
      </c>
      <c r="H86" s="9">
        <f t="shared" si="7"/>
        <v>11.517049408489925</v>
      </c>
      <c r="I86" s="10">
        <f t="shared" si="8"/>
        <v>50.0039004602543</v>
      </c>
    </row>
    <row r="87" spans="1:10" ht="39" customHeight="1" x14ac:dyDescent="0.3">
      <c r="A87" s="3" t="s">
        <v>72</v>
      </c>
      <c r="B87" s="17">
        <f>B88</f>
        <v>44.8</v>
      </c>
      <c r="C87" s="9">
        <f>B87/B92*100</f>
        <v>1.3657945296270712E-2</v>
      </c>
      <c r="D87" s="17">
        <f>D88</f>
        <v>1473.1</v>
      </c>
      <c r="E87" s="9">
        <f>D87/D92*100</f>
        <v>0.1942793687470161</v>
      </c>
      <c r="F87" s="17">
        <f>F88</f>
        <v>40.6</v>
      </c>
      <c r="G87" s="9">
        <f>F87/F92*100</f>
        <v>1.084697219862249E-2</v>
      </c>
      <c r="H87" s="9">
        <f t="shared" si="7"/>
        <v>-9.3749999999999858</v>
      </c>
      <c r="I87" s="10">
        <f t="shared" si="8"/>
        <v>2.7560925938497052</v>
      </c>
    </row>
    <row r="88" spans="1:10" ht="39" customHeight="1" x14ac:dyDescent="0.3">
      <c r="A88" s="3" t="s">
        <v>73</v>
      </c>
      <c r="B88" s="33">
        <v>44.8</v>
      </c>
      <c r="C88" s="9">
        <f>B88/B92*100</f>
        <v>1.3657945296270712E-2</v>
      </c>
      <c r="D88" s="17">
        <v>1473.1</v>
      </c>
      <c r="E88" s="9">
        <f>D88/D92*100</f>
        <v>0.1942793687470161</v>
      </c>
      <c r="F88" s="17">
        <v>40.6</v>
      </c>
      <c r="G88" s="9">
        <f>F88/F92*100</f>
        <v>1.084697219862249E-2</v>
      </c>
      <c r="H88" s="9">
        <f t="shared" si="7"/>
        <v>-9.3749999999999858</v>
      </c>
      <c r="I88" s="10">
        <f t="shared" si="8"/>
        <v>2.7560925938497052</v>
      </c>
    </row>
    <row r="89" spans="1:10" ht="90" customHeight="1" x14ac:dyDescent="0.3">
      <c r="A89" s="3" t="s">
        <v>74</v>
      </c>
      <c r="B89" s="17">
        <f>SUM(B90:B91)</f>
        <v>0</v>
      </c>
      <c r="C89" s="9">
        <f>B89/B92*100</f>
        <v>0</v>
      </c>
      <c r="D89" s="17">
        <f>SUM(D90:D91)</f>
        <v>792.1</v>
      </c>
      <c r="E89" s="9">
        <f>D89/D92*100</f>
        <v>0.10446588010624633</v>
      </c>
      <c r="F89" s="17">
        <f>SUM(F90:F91)</f>
        <v>0</v>
      </c>
      <c r="G89" s="9">
        <f>F89/F92*100</f>
        <v>0</v>
      </c>
      <c r="H89" s="9" t="e">
        <f t="shared" si="7"/>
        <v>#DIV/0!</v>
      </c>
      <c r="I89" s="10">
        <f t="shared" si="8"/>
        <v>0</v>
      </c>
    </row>
    <row r="90" spans="1:10" ht="70.5" customHeight="1" x14ac:dyDescent="0.3">
      <c r="A90" s="3" t="s">
        <v>75</v>
      </c>
      <c r="B90" s="17">
        <v>0</v>
      </c>
      <c r="C90" s="9"/>
      <c r="D90" s="17">
        <v>0</v>
      </c>
      <c r="E90" s="9"/>
      <c r="F90" s="17">
        <v>0</v>
      </c>
      <c r="G90" s="9"/>
      <c r="H90" s="9"/>
      <c r="I90" s="10"/>
    </row>
    <row r="91" spans="1:10" ht="26.25" customHeight="1" x14ac:dyDescent="0.3">
      <c r="A91" s="3" t="s">
        <v>76</v>
      </c>
      <c r="B91" s="17">
        <v>0</v>
      </c>
      <c r="C91" s="9">
        <f>B91/B92*100</f>
        <v>0</v>
      </c>
      <c r="D91" s="17">
        <v>792.1</v>
      </c>
      <c r="E91" s="9">
        <f t="shared" ref="E91:G91" si="9">D91/D92*100</f>
        <v>0.10446588010624633</v>
      </c>
      <c r="F91" s="17">
        <v>0</v>
      </c>
      <c r="G91" s="9">
        <f t="shared" si="9"/>
        <v>0</v>
      </c>
      <c r="H91" s="9" t="e">
        <f t="shared" si="7"/>
        <v>#DIV/0!</v>
      </c>
      <c r="I91" s="10">
        <f t="shared" si="8"/>
        <v>0</v>
      </c>
    </row>
    <row r="92" spans="1:10" s="14" customFormat="1" ht="15" customHeight="1" x14ac:dyDescent="0.3">
      <c r="A92" s="12" t="s">
        <v>77</v>
      </c>
      <c r="B92" s="16">
        <f>B45+B54+B56+B59+B64+B68+B75+B77+B82+B85+B87+B89</f>
        <v>328014.19999999995</v>
      </c>
      <c r="C92" s="13">
        <f>C45+C54+C56+C59+C64+C68+C75+C77+C82+C85+C87+C89</f>
        <v>100</v>
      </c>
      <c r="D92" s="16">
        <f>D45+D54+D56+D59+D64+D68+D75+D77+D82+D85+D87+D89</f>
        <v>758238</v>
      </c>
      <c r="E92" s="13"/>
      <c r="F92" s="16">
        <f>F45+F54+F56+F59+F64+F68+F75+F77+F82+F85+F87+F89</f>
        <v>374297.99999999994</v>
      </c>
      <c r="G92" s="13"/>
      <c r="H92" s="9">
        <f t="shared" si="7"/>
        <v>14.110303761239607</v>
      </c>
      <c r="I92" s="10">
        <f t="shared" si="8"/>
        <v>49.364183805084934</v>
      </c>
    </row>
    <row r="93" spans="1:10" ht="115.5" customHeight="1" x14ac:dyDescent="0.3">
      <c r="A93" s="3" t="s">
        <v>78</v>
      </c>
      <c r="B93" s="38">
        <v>111355.8</v>
      </c>
      <c r="C93" s="9">
        <f>B93/B92*100</f>
        <v>33.948469304072816</v>
      </c>
      <c r="D93" s="17">
        <v>220967.6</v>
      </c>
      <c r="E93" s="9">
        <f t="shared" ref="E93:G93" si="10">D93/D92*100</f>
        <v>29.142248212302736</v>
      </c>
      <c r="F93" s="17">
        <v>83224</v>
      </c>
      <c r="G93" s="9">
        <f t="shared" si="10"/>
        <v>22.234690006358573</v>
      </c>
      <c r="H93" s="9">
        <f t="shared" si="7"/>
        <v>-25.262985852555502</v>
      </c>
      <c r="I93" s="10">
        <f t="shared" si="8"/>
        <v>37.663440250968918</v>
      </c>
      <c r="J93" s="18"/>
    </row>
    <row r="94" spans="1:10" ht="51.75" customHeight="1" x14ac:dyDescent="0.3">
      <c r="A94" s="3" t="s">
        <v>79</v>
      </c>
      <c r="B94" s="38">
        <v>42583</v>
      </c>
      <c r="C94" s="9">
        <f>B94/B92*100</f>
        <v>12.982059923015528</v>
      </c>
      <c r="D94" s="17">
        <v>112011.3</v>
      </c>
      <c r="E94" s="9">
        <f t="shared" ref="E94:G94" si="11">D94/D92*100</f>
        <v>14.772578003212711</v>
      </c>
      <c r="F94" s="17">
        <v>37021.1</v>
      </c>
      <c r="G94" s="9">
        <f t="shared" si="11"/>
        <v>9.890808927645887</v>
      </c>
      <c r="H94" s="9">
        <f t="shared" si="7"/>
        <v>-13.06131554845831</v>
      </c>
      <c r="I94" s="10">
        <f t="shared" si="8"/>
        <v>33.05121893951771</v>
      </c>
    </row>
    <row r="95" spans="1:10" ht="26.25" customHeight="1" x14ac:dyDescent="0.3">
      <c r="A95" s="3" t="s">
        <v>80</v>
      </c>
      <c r="B95" s="38">
        <v>4575.3999999999996</v>
      </c>
      <c r="C95" s="9">
        <f>B95/B92*100</f>
        <v>1.3948786363517189</v>
      </c>
      <c r="D95" s="17">
        <v>12332.4</v>
      </c>
      <c r="E95" s="9">
        <f t="shared" ref="E95:G95" si="12">D95/D92*100</f>
        <v>1.6264550180813939</v>
      </c>
      <c r="F95" s="17">
        <v>7494.2</v>
      </c>
      <c r="G95" s="9">
        <f t="shared" si="12"/>
        <v>2.0022014544560753</v>
      </c>
      <c r="H95" s="9">
        <f t="shared" si="7"/>
        <v>63.793329544957828</v>
      </c>
      <c r="I95" s="10">
        <f t="shared" si="8"/>
        <v>60.768382472187085</v>
      </c>
    </row>
    <row r="96" spans="1:10" ht="51.75" customHeight="1" x14ac:dyDescent="0.3">
      <c r="A96" s="3" t="s">
        <v>81</v>
      </c>
      <c r="B96" s="38">
        <v>4879</v>
      </c>
      <c r="C96" s="9">
        <f>B96/B92*100</f>
        <v>1.4874356049219823</v>
      </c>
      <c r="D96" s="17">
        <v>11807.9</v>
      </c>
      <c r="E96" s="9">
        <f t="shared" ref="E96:G96" si="13">D96/D92*100</f>
        <v>1.5572814868154852</v>
      </c>
      <c r="F96" s="17">
        <v>0</v>
      </c>
      <c r="G96" s="9">
        <f t="shared" si="13"/>
        <v>0</v>
      </c>
      <c r="H96" s="9">
        <f t="shared" si="7"/>
        <v>-100</v>
      </c>
      <c r="I96" s="10">
        <f t="shared" si="8"/>
        <v>0</v>
      </c>
    </row>
    <row r="97" spans="1:10" ht="15" customHeight="1" x14ac:dyDescent="0.3">
      <c r="A97" s="3" t="s">
        <v>82</v>
      </c>
      <c r="B97" s="38">
        <v>0</v>
      </c>
      <c r="C97" s="9">
        <f>B97/B92*100</f>
        <v>0</v>
      </c>
      <c r="D97" s="17">
        <v>1230.4000000000001</v>
      </c>
      <c r="E97" s="9">
        <f t="shared" ref="E97:G97" si="14">D97/D92*100</f>
        <v>0.1622709492270237</v>
      </c>
      <c r="F97" s="17">
        <v>0</v>
      </c>
      <c r="G97" s="9">
        <f t="shared" si="14"/>
        <v>0</v>
      </c>
      <c r="H97" s="9" t="e">
        <f t="shared" si="7"/>
        <v>#DIV/0!</v>
      </c>
      <c r="I97" s="10">
        <f t="shared" si="8"/>
        <v>0</v>
      </c>
      <c r="J97" s="18"/>
    </row>
    <row r="98" spans="1:10" ht="51.75" customHeight="1" x14ac:dyDescent="0.3">
      <c r="A98" s="3" t="s">
        <v>83</v>
      </c>
      <c r="B98" s="38">
        <v>163341.79999999999</v>
      </c>
      <c r="C98" s="9">
        <f>B98/B92*100</f>
        <v>49.797173415053372</v>
      </c>
      <c r="D98" s="17">
        <v>370973.2</v>
      </c>
      <c r="E98" s="9">
        <f t="shared" ref="E98:G98" si="15">D98/D92*100</f>
        <v>48.925693515756272</v>
      </c>
      <c r="F98" s="17">
        <v>143582.5</v>
      </c>
      <c r="G98" s="9">
        <f t="shared" si="15"/>
        <v>38.360477480510184</v>
      </c>
      <c r="H98" s="9">
        <f t="shared" si="7"/>
        <v>-12.096903548265047</v>
      </c>
      <c r="I98" s="10">
        <f t="shared" si="8"/>
        <v>38.704278368356526</v>
      </c>
    </row>
    <row r="99" spans="1:10" ht="42" customHeight="1" x14ac:dyDescent="0.3">
      <c r="A99" s="3" t="s">
        <v>84</v>
      </c>
      <c r="B99" s="38">
        <v>44.8</v>
      </c>
      <c r="C99" s="9">
        <f>B99/B92*100</f>
        <v>1.3657945296270712E-2</v>
      </c>
      <c r="D99" s="17">
        <v>1473.1</v>
      </c>
      <c r="E99" s="9">
        <f t="shared" ref="E99:G99" si="16">D99/D92*100</f>
        <v>0.1942793687470161</v>
      </c>
      <c r="F99" s="17">
        <v>0</v>
      </c>
      <c r="G99" s="9">
        <f t="shared" si="16"/>
        <v>0</v>
      </c>
      <c r="H99" s="9">
        <f t="shared" si="7"/>
        <v>-100</v>
      </c>
      <c r="I99" s="10">
        <f t="shared" si="8"/>
        <v>0</v>
      </c>
    </row>
    <row r="100" spans="1:10" ht="15" customHeight="1" x14ac:dyDescent="0.3">
      <c r="A100" s="3" t="s">
        <v>85</v>
      </c>
      <c r="B100" s="38">
        <f>SUM(B101:B105)</f>
        <v>1234.3999999999999</v>
      </c>
      <c r="C100" s="9">
        <f>B100/B92*100</f>
        <v>0.37632517128831616</v>
      </c>
      <c r="D100" s="17">
        <f>SUM(D101:D105)</f>
        <v>26531.3</v>
      </c>
      <c r="E100" s="9">
        <f t="shared" ref="E100:G100" si="17">D100/D92*100</f>
        <v>3.4990728504770265</v>
      </c>
      <c r="F100" s="17">
        <f>SUM(F101:F105)</f>
        <v>1422.9</v>
      </c>
      <c r="G100" s="9">
        <f t="shared" si="17"/>
        <v>0.38015164387733846</v>
      </c>
      <c r="H100" s="9">
        <f t="shared" si="7"/>
        <v>15.270576798444608</v>
      </c>
      <c r="I100" s="10">
        <f t="shared" si="8"/>
        <v>5.3630994334993014</v>
      </c>
    </row>
    <row r="101" spans="1:10" ht="77.25" customHeight="1" x14ac:dyDescent="0.3">
      <c r="A101" s="3" t="s">
        <v>86</v>
      </c>
      <c r="B101" s="38">
        <v>214.1</v>
      </c>
      <c r="C101" s="9">
        <f>B101/B92*100</f>
        <v>6.527156446275803E-2</v>
      </c>
      <c r="D101" s="17">
        <v>7464.5</v>
      </c>
      <c r="E101" s="9">
        <f t="shared" ref="E101:G101" si="18">D101/D92*100</f>
        <v>0.98445343018946552</v>
      </c>
      <c r="F101" s="17">
        <v>1097.2</v>
      </c>
      <c r="G101" s="9">
        <f t="shared" si="18"/>
        <v>0.29313541616572897</v>
      </c>
      <c r="H101" s="9">
        <f t="shared" si="7"/>
        <v>412.47080803362917</v>
      </c>
      <c r="I101" s="10">
        <f t="shared" si="8"/>
        <v>14.69890816531583</v>
      </c>
    </row>
    <row r="102" spans="1:10" ht="15" customHeight="1" x14ac:dyDescent="0.3">
      <c r="A102" s="3" t="s">
        <v>87</v>
      </c>
      <c r="B102" s="38">
        <v>854.5</v>
      </c>
      <c r="C102" s="9">
        <f>B102/B92*100</f>
        <v>0.26050701463534204</v>
      </c>
      <c r="D102" s="17">
        <v>139</v>
      </c>
      <c r="E102" s="9">
        <f>D102/D92*100</f>
        <v>1.833197492080323E-2</v>
      </c>
      <c r="F102" s="17">
        <v>137.69999999999999</v>
      </c>
      <c r="G102" s="9">
        <f>F102/F92*100</f>
        <v>3.6788868762323075E-2</v>
      </c>
      <c r="H102" s="9">
        <f t="shared" si="7"/>
        <v>-83.885313048566417</v>
      </c>
      <c r="I102" s="10">
        <f t="shared" si="8"/>
        <v>99.064748201438846</v>
      </c>
    </row>
    <row r="103" spans="1:10" ht="26.25" customHeight="1" x14ac:dyDescent="0.3">
      <c r="A103" s="3" t="s">
        <v>88</v>
      </c>
      <c r="B103" s="38">
        <v>165.8</v>
      </c>
      <c r="C103" s="9">
        <f>B103/B92*100</f>
        <v>5.0546592190216171E-2</v>
      </c>
      <c r="D103" s="17">
        <v>723.4</v>
      </c>
      <c r="E103" s="9">
        <f>D103/D92*100</f>
        <v>9.5405400415173064E-2</v>
      </c>
      <c r="F103" s="17">
        <v>188</v>
      </c>
      <c r="G103" s="9">
        <f>F103/F92*100</f>
        <v>5.0227358949286406E-2</v>
      </c>
      <c r="H103" s="9">
        <f t="shared" si="7"/>
        <v>13.38962605548852</v>
      </c>
      <c r="I103" s="10">
        <f t="shared" si="8"/>
        <v>25.988388166989218</v>
      </c>
    </row>
    <row r="104" spans="1:10" ht="15" customHeight="1" x14ac:dyDescent="0.3">
      <c r="A104" s="3" t="s">
        <v>89</v>
      </c>
      <c r="B104" s="38">
        <v>0</v>
      </c>
      <c r="C104" s="9">
        <f>B104/B92*100</f>
        <v>0</v>
      </c>
      <c r="D104" s="17">
        <v>17388.599999999999</v>
      </c>
      <c r="E104" s="9">
        <f>D104/D92*100</f>
        <v>2.2932904971789858</v>
      </c>
      <c r="F104" s="17">
        <v>0</v>
      </c>
      <c r="G104" s="9">
        <f>F104/F92*100</f>
        <v>0</v>
      </c>
      <c r="H104" s="9" t="e">
        <f t="shared" si="7"/>
        <v>#DIV/0!</v>
      </c>
      <c r="I104" s="10">
        <f t="shared" si="8"/>
        <v>0</v>
      </c>
    </row>
    <row r="105" spans="1:10" ht="15" customHeight="1" x14ac:dyDescent="0.3">
      <c r="A105" s="3" t="s">
        <v>90</v>
      </c>
      <c r="B105" s="38">
        <v>0</v>
      </c>
      <c r="C105" s="9">
        <f>B105/B92*100</f>
        <v>0</v>
      </c>
      <c r="D105" s="17">
        <v>815.8</v>
      </c>
      <c r="E105" s="9">
        <f>D105/D92*100</f>
        <v>0.10759154777259909</v>
      </c>
      <c r="F105" s="17">
        <v>0</v>
      </c>
      <c r="G105" s="9">
        <f>F105/F92*100</f>
        <v>0</v>
      </c>
      <c r="H105" s="9" t="e">
        <f t="shared" si="7"/>
        <v>#DIV/0!</v>
      </c>
      <c r="I105" s="10">
        <f t="shared" si="8"/>
        <v>0</v>
      </c>
    </row>
    <row r="106" spans="1:10" ht="26.25" customHeight="1" x14ac:dyDescent="0.3">
      <c r="A106" s="3" t="s">
        <v>91</v>
      </c>
      <c r="B106" s="17">
        <f>B44-B92</f>
        <v>-5532.1999999999534</v>
      </c>
      <c r="C106" s="9"/>
      <c r="D106" s="17">
        <f>D44-D92</f>
        <v>-22882.699999999953</v>
      </c>
      <c r="E106" s="9"/>
      <c r="F106" s="17">
        <f>F44-F92</f>
        <v>16791.000000000058</v>
      </c>
      <c r="G106" s="9"/>
      <c r="H106" s="9"/>
      <c r="I106" s="9"/>
    </row>
    <row r="107" spans="1:10" x14ac:dyDescent="0.3">
      <c r="A107" s="43" t="s">
        <v>92</v>
      </c>
      <c r="B107" s="44"/>
      <c r="C107" s="44"/>
      <c r="D107" s="44"/>
      <c r="E107" s="44"/>
      <c r="F107" s="44"/>
      <c r="G107" s="44"/>
      <c r="H107" s="44"/>
      <c r="I107" s="45"/>
    </row>
    <row r="108" spans="1:10" ht="64.5" customHeight="1" x14ac:dyDescent="0.3">
      <c r="A108" s="3" t="s">
        <v>93</v>
      </c>
      <c r="B108" s="7"/>
      <c r="C108" s="8"/>
      <c r="D108" s="8"/>
      <c r="E108" s="8"/>
      <c r="F108" s="8"/>
      <c r="G108" s="8"/>
      <c r="H108" s="8"/>
      <c r="I108" s="8"/>
    </row>
    <row r="109" spans="1:10" ht="39" customHeight="1" x14ac:dyDescent="0.3">
      <c r="A109" s="3" t="s">
        <v>94</v>
      </c>
      <c r="B109" s="7"/>
      <c r="C109" s="8"/>
      <c r="D109" s="8">
        <v>12550</v>
      </c>
      <c r="E109" s="8"/>
      <c r="F109" s="8"/>
      <c r="G109" s="8"/>
      <c r="H109" s="8"/>
      <c r="I109" s="8"/>
    </row>
    <row r="110" spans="1:10" ht="39" customHeight="1" x14ac:dyDescent="0.3">
      <c r="A110" s="3" t="s">
        <v>95</v>
      </c>
      <c r="B110" s="7"/>
      <c r="C110" s="8"/>
      <c r="D110" s="8">
        <v>-35469</v>
      </c>
      <c r="E110" s="8"/>
      <c r="F110" s="8">
        <v>-14779</v>
      </c>
      <c r="G110" s="8"/>
      <c r="H110" s="8"/>
      <c r="I110" s="8"/>
    </row>
    <row r="111" spans="1:10" ht="39" customHeight="1" x14ac:dyDescent="0.3">
      <c r="A111" s="3" t="s">
        <v>96</v>
      </c>
      <c r="B111" s="7"/>
      <c r="C111" s="8"/>
      <c r="D111" s="8"/>
      <c r="E111" s="8"/>
      <c r="F111" s="8"/>
      <c r="G111" s="8"/>
      <c r="H111" s="8"/>
      <c r="I111" s="8"/>
    </row>
    <row r="112" spans="1:10" ht="51.75" customHeight="1" x14ac:dyDescent="0.3">
      <c r="A112" s="3" t="s">
        <v>97</v>
      </c>
      <c r="B112" s="7"/>
      <c r="C112" s="8"/>
      <c r="D112" s="8"/>
      <c r="E112" s="8"/>
      <c r="F112" s="8"/>
      <c r="G112" s="8"/>
      <c r="H112" s="8"/>
      <c r="I112" s="8"/>
    </row>
    <row r="113" spans="1:9" ht="51.75" customHeight="1" x14ac:dyDescent="0.3">
      <c r="A113" s="3" t="s">
        <v>98</v>
      </c>
      <c r="B113" s="7"/>
      <c r="C113" s="8"/>
      <c r="D113" s="8"/>
      <c r="E113" s="8"/>
      <c r="F113" s="8"/>
      <c r="G113" s="8"/>
      <c r="H113" s="8"/>
      <c r="I113" s="8"/>
    </row>
    <row r="114" spans="1:9" ht="39" customHeight="1" x14ac:dyDescent="0.3">
      <c r="A114" s="3" t="s">
        <v>99</v>
      </c>
      <c r="B114" s="7"/>
      <c r="C114" s="8"/>
      <c r="D114" s="8"/>
      <c r="E114" s="8"/>
      <c r="F114" s="8"/>
      <c r="G114" s="8"/>
      <c r="H114" s="8"/>
      <c r="I114" s="8"/>
    </row>
    <row r="115" spans="1:9" ht="39" customHeight="1" x14ac:dyDescent="0.3">
      <c r="A115" s="3" t="s">
        <v>100</v>
      </c>
      <c r="B115" s="21">
        <v>5532</v>
      </c>
      <c r="C115" s="8"/>
      <c r="D115" s="8">
        <v>37334</v>
      </c>
      <c r="E115" s="8"/>
      <c r="F115" s="8">
        <v>1245</v>
      </c>
      <c r="G115" s="8"/>
      <c r="H115" s="8"/>
      <c r="I115" s="8"/>
    </row>
    <row r="116" spans="1:9" ht="39" customHeight="1" x14ac:dyDescent="0.3">
      <c r="A116" s="3" t="s">
        <v>101</v>
      </c>
      <c r="B116" s="22">
        <f t="shared" ref="B116" si="19">SUM(B108:B115)</f>
        <v>5532</v>
      </c>
      <c r="C116" s="7"/>
      <c r="D116" s="7">
        <f t="shared" ref="D116:F116" si="20">SUM(D108:D115)</f>
        <v>14415</v>
      </c>
      <c r="E116" s="7"/>
      <c r="F116" s="7">
        <f t="shared" si="20"/>
        <v>-13534</v>
      </c>
      <c r="G116" s="8"/>
      <c r="H116" s="8"/>
      <c r="I116" s="8"/>
    </row>
    <row r="117" spans="1:9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">
      <c r="A118" s="1"/>
      <c r="B118" s="1"/>
      <c r="C118" s="1"/>
      <c r="D118" s="6"/>
      <c r="E118" s="1"/>
      <c r="F118" s="1"/>
      <c r="G118" s="1"/>
      <c r="H118" s="1"/>
      <c r="I118" s="1"/>
    </row>
  </sheetData>
  <autoFilter ref="A6:I116" xr:uid="{00000000-0009-0000-0000-000000000000}"/>
  <mergeCells count="3">
    <mergeCell ref="A2:I2"/>
    <mergeCell ref="A7:I7"/>
    <mergeCell ref="A107:I107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2025-07-18T09:47:39Z</dcterms:modified>
</cp:coreProperties>
</file>