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3 ИНФОРМАЦИЯ НА САЙТ\2025 год\Исполнение консолидация 2025\"/>
    </mc:Choice>
  </mc:AlternateContent>
  <xr:revisionPtr revIDLastSave="0" documentId="13_ncr:1_{3AC4B8B8-3F3E-4BFE-B7E8-AB25D0A699C1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Информация!$A$6:$I$116</definedName>
  </definedNames>
  <calcPr calcId="179021"/>
</workbook>
</file>

<file path=xl/calcChain.xml><?xml version="1.0" encoding="utf-8"?>
<calcChain xmlns="http://schemas.openxmlformats.org/spreadsheetml/2006/main">
  <c r="B44" i="1" l="1"/>
  <c r="B9" i="1"/>
  <c r="B11" i="1"/>
  <c r="B12" i="1"/>
  <c r="D75" i="1" l="1"/>
  <c r="F75" i="1"/>
  <c r="I60" i="1"/>
  <c r="H60" i="1"/>
  <c r="F59" i="1"/>
  <c r="D59" i="1"/>
  <c r="B59" i="1"/>
  <c r="B100" i="1"/>
  <c r="B116" i="1"/>
  <c r="F100" i="1" l="1"/>
  <c r="D89" i="1"/>
  <c r="B54" i="1"/>
  <c r="I40" i="1" l="1"/>
  <c r="I41" i="1"/>
  <c r="H40" i="1"/>
  <c r="H41" i="1"/>
  <c r="H42" i="1"/>
  <c r="H38" i="1"/>
  <c r="B45" i="1" l="1"/>
  <c r="C11" i="1" s="1"/>
  <c r="B89" i="1"/>
  <c r="B87" i="1"/>
  <c r="B85" i="1"/>
  <c r="B82" i="1"/>
  <c r="B77" i="1"/>
  <c r="B75" i="1"/>
  <c r="B68" i="1"/>
  <c r="B64" i="1"/>
  <c r="B56" i="1"/>
  <c r="H28" i="1"/>
  <c r="H27" i="1"/>
  <c r="I28" i="1"/>
  <c r="F26" i="1"/>
  <c r="H26" i="1" s="1"/>
  <c r="D26" i="1"/>
  <c r="I14" i="1"/>
  <c r="H14" i="1"/>
  <c r="F9" i="1"/>
  <c r="F12" i="1"/>
  <c r="F11" i="1" s="1"/>
  <c r="F15" i="1"/>
  <c r="F20" i="1"/>
  <c r="F35" i="1"/>
  <c r="F34" i="1" s="1"/>
  <c r="F33" i="1" s="1"/>
  <c r="F8" i="1" l="1"/>
  <c r="F44" i="1" s="1"/>
  <c r="D116" i="1" l="1"/>
  <c r="I43" i="1"/>
  <c r="H43" i="1"/>
  <c r="I39" i="1"/>
  <c r="H39" i="1"/>
  <c r="I38" i="1"/>
  <c r="I36" i="1"/>
  <c r="H36" i="1"/>
  <c r="D35" i="1"/>
  <c r="D34" i="1" s="1"/>
  <c r="D33" i="1" s="1"/>
  <c r="I32" i="1"/>
  <c r="H32" i="1"/>
  <c r="I31" i="1"/>
  <c r="H31" i="1"/>
  <c r="I30" i="1"/>
  <c r="H30" i="1"/>
  <c r="I29" i="1"/>
  <c r="H29" i="1"/>
  <c r="I27" i="1"/>
  <c r="I25" i="1"/>
  <c r="H25" i="1"/>
  <c r="I23" i="1"/>
  <c r="H23" i="1"/>
  <c r="D20" i="1"/>
  <c r="I19" i="1"/>
  <c r="H19" i="1"/>
  <c r="I18" i="1"/>
  <c r="H17" i="1"/>
  <c r="I16" i="1"/>
  <c r="H16" i="1"/>
  <c r="D15" i="1"/>
  <c r="I13" i="1"/>
  <c r="H13" i="1"/>
  <c r="D12" i="1"/>
  <c r="D11" i="1" s="1"/>
  <c r="I10" i="1"/>
  <c r="H10" i="1"/>
  <c r="D9" i="1"/>
  <c r="D8" i="1" l="1"/>
  <c r="I34" i="1"/>
  <c r="I12" i="1"/>
  <c r="H15" i="1"/>
  <c r="I15" i="1"/>
  <c r="H9" i="1"/>
  <c r="I9" i="1"/>
  <c r="I11" i="1"/>
  <c r="H33" i="1"/>
  <c r="H34" i="1"/>
  <c r="H35" i="1"/>
  <c r="H11" i="1"/>
  <c r="H12" i="1"/>
  <c r="I33" i="1"/>
  <c r="I35" i="1"/>
  <c r="I26" i="1"/>
  <c r="D56" i="1"/>
  <c r="I57" i="1"/>
  <c r="H57" i="1"/>
  <c r="C26" i="1" l="1"/>
  <c r="C33" i="1"/>
  <c r="C8" i="1"/>
  <c r="G8" i="1"/>
  <c r="C41" i="1"/>
  <c r="C37" i="1"/>
  <c r="C32" i="1"/>
  <c r="C27" i="1"/>
  <c r="C22" i="1"/>
  <c r="C18" i="1"/>
  <c r="C13" i="1"/>
  <c r="C40" i="1"/>
  <c r="C36" i="1"/>
  <c r="C31" i="1"/>
  <c r="C25" i="1"/>
  <c r="C21" i="1"/>
  <c r="C17" i="1"/>
  <c r="C12" i="1"/>
  <c r="C43" i="1"/>
  <c r="C39" i="1"/>
  <c r="C35" i="1"/>
  <c r="C30" i="1"/>
  <c r="C24" i="1"/>
  <c r="C20" i="1"/>
  <c r="C16" i="1"/>
  <c r="C10" i="1"/>
  <c r="C42" i="1"/>
  <c r="C38" i="1"/>
  <c r="C34" i="1"/>
  <c r="C29" i="1"/>
  <c r="C23" i="1"/>
  <c r="C19" i="1"/>
  <c r="C15" i="1"/>
  <c r="C9" i="1"/>
  <c r="D44" i="1"/>
  <c r="I8" i="1"/>
  <c r="I44" i="1" s="1"/>
  <c r="F89" i="1"/>
  <c r="H51" i="1"/>
  <c r="I51" i="1"/>
  <c r="I48" i="1"/>
  <c r="H48" i="1"/>
  <c r="H46" i="1"/>
  <c r="H49" i="1"/>
  <c r="H52" i="1"/>
  <c r="H55" i="1"/>
  <c r="D100" i="1"/>
  <c r="I46" i="1"/>
  <c r="I47" i="1"/>
  <c r="I49" i="1"/>
  <c r="I50" i="1"/>
  <c r="I52" i="1"/>
  <c r="I53" i="1"/>
  <c r="I55" i="1"/>
  <c r="I61" i="1"/>
  <c r="I62" i="1"/>
  <c r="I63" i="1"/>
  <c r="I65" i="1"/>
  <c r="I66" i="1"/>
  <c r="I67" i="1"/>
  <c r="I69" i="1"/>
  <c r="I70" i="1"/>
  <c r="I71" i="1"/>
  <c r="I72" i="1"/>
  <c r="I73" i="1"/>
  <c r="I74" i="1"/>
  <c r="I76" i="1"/>
  <c r="I78" i="1"/>
  <c r="I79" i="1"/>
  <c r="I80" i="1"/>
  <c r="I81" i="1"/>
  <c r="I83" i="1"/>
  <c r="I84" i="1"/>
  <c r="I86" i="1"/>
  <c r="I88" i="1"/>
  <c r="I91" i="1"/>
  <c r="I93" i="1"/>
  <c r="I94" i="1"/>
  <c r="I95" i="1"/>
  <c r="I96" i="1"/>
  <c r="I97" i="1"/>
  <c r="I98" i="1"/>
  <c r="I99" i="1"/>
  <c r="I101" i="1"/>
  <c r="I102" i="1"/>
  <c r="I103" i="1"/>
  <c r="I104" i="1"/>
  <c r="I105" i="1"/>
  <c r="H61" i="1"/>
  <c r="H62" i="1"/>
  <c r="H63" i="1"/>
  <c r="H65" i="1"/>
  <c r="H66" i="1"/>
  <c r="H67" i="1"/>
  <c r="H69" i="1"/>
  <c r="H70" i="1"/>
  <c r="H71" i="1"/>
  <c r="H72" i="1"/>
  <c r="H73" i="1"/>
  <c r="H74" i="1"/>
  <c r="H76" i="1"/>
  <c r="H78" i="1"/>
  <c r="H79" i="1"/>
  <c r="H80" i="1"/>
  <c r="H81" i="1"/>
  <c r="H83" i="1"/>
  <c r="H84" i="1"/>
  <c r="H86" i="1"/>
  <c r="H88" i="1"/>
  <c r="H91" i="1"/>
  <c r="H93" i="1"/>
  <c r="H94" i="1"/>
  <c r="H95" i="1"/>
  <c r="H96" i="1"/>
  <c r="H97" i="1"/>
  <c r="H98" i="1"/>
  <c r="H99" i="1"/>
  <c r="H101" i="1"/>
  <c r="H102" i="1"/>
  <c r="H103" i="1"/>
  <c r="H104" i="1"/>
  <c r="H105" i="1"/>
  <c r="H53" i="1"/>
  <c r="H50" i="1"/>
  <c r="H47" i="1"/>
  <c r="F87" i="1"/>
  <c r="D87" i="1"/>
  <c r="F85" i="1"/>
  <c r="D85" i="1"/>
  <c r="F82" i="1"/>
  <c r="D82" i="1"/>
  <c r="F77" i="1"/>
  <c r="D77" i="1"/>
  <c r="F68" i="1"/>
  <c r="D68" i="1"/>
  <c r="F64" i="1"/>
  <c r="D64" i="1"/>
  <c r="F56" i="1"/>
  <c r="F54" i="1"/>
  <c r="F45" i="1"/>
  <c r="D54" i="1"/>
  <c r="D45" i="1"/>
  <c r="C44" i="1" l="1"/>
  <c r="H58" i="1"/>
  <c r="I58" i="1"/>
  <c r="E14" i="1"/>
  <c r="E28" i="1"/>
  <c r="C14" i="1"/>
  <c r="C28" i="1"/>
  <c r="G28" i="1"/>
  <c r="G14" i="1"/>
  <c r="H8" i="1"/>
  <c r="H44" i="1" s="1"/>
  <c r="G42" i="1"/>
  <c r="G40" i="1"/>
  <c r="G38" i="1"/>
  <c r="G36" i="1"/>
  <c r="G34" i="1"/>
  <c r="G32" i="1"/>
  <c r="G30" i="1"/>
  <c r="G27" i="1"/>
  <c r="G25" i="1"/>
  <c r="G23" i="1"/>
  <c r="G21" i="1"/>
  <c r="G19" i="1"/>
  <c r="G17" i="1"/>
  <c r="G15" i="1"/>
  <c r="G12" i="1"/>
  <c r="G10" i="1"/>
  <c r="G43" i="1"/>
  <c r="G41" i="1"/>
  <c r="G39" i="1"/>
  <c r="G37" i="1"/>
  <c r="G35" i="1"/>
  <c r="G33" i="1"/>
  <c r="G44" i="1" s="1"/>
  <c r="G31" i="1"/>
  <c r="G29" i="1"/>
  <c r="G26" i="1"/>
  <c r="G24" i="1"/>
  <c r="G22" i="1"/>
  <c r="G20" i="1"/>
  <c r="G18" i="1"/>
  <c r="G16" i="1"/>
  <c r="G13" i="1"/>
  <c r="G11" i="1"/>
  <c r="G9" i="1"/>
  <c r="E42" i="1"/>
  <c r="E40" i="1"/>
  <c r="E38" i="1"/>
  <c r="E36" i="1"/>
  <c r="E34" i="1"/>
  <c r="E32" i="1"/>
  <c r="E30" i="1"/>
  <c r="E27" i="1"/>
  <c r="E25" i="1"/>
  <c r="E23" i="1"/>
  <c r="E21" i="1"/>
  <c r="E19" i="1"/>
  <c r="E17" i="1"/>
  <c r="E15" i="1"/>
  <c r="E12" i="1"/>
  <c r="E10" i="1"/>
  <c r="E43" i="1"/>
  <c r="E41" i="1"/>
  <c r="E39" i="1"/>
  <c r="E37" i="1"/>
  <c r="E35" i="1"/>
  <c r="E33" i="1"/>
  <c r="E31" i="1"/>
  <c r="E29" i="1"/>
  <c r="E26" i="1"/>
  <c r="E24" i="1"/>
  <c r="E22" i="1"/>
  <c r="E20" i="1"/>
  <c r="E18" i="1"/>
  <c r="E16" i="1"/>
  <c r="E13" i="1"/>
  <c r="E11" i="1"/>
  <c r="E9" i="1"/>
  <c r="E8" i="1"/>
  <c r="I56" i="1"/>
  <c r="I68" i="1"/>
  <c r="I77" i="1"/>
  <c r="I64" i="1"/>
  <c r="I82" i="1"/>
  <c r="I87" i="1"/>
  <c r="I75" i="1"/>
  <c r="I59" i="1"/>
  <c r="I85" i="1"/>
  <c r="I54" i="1"/>
  <c r="I100" i="1"/>
  <c r="I45" i="1"/>
  <c r="H100" i="1"/>
  <c r="H89" i="1"/>
  <c r="H87" i="1"/>
  <c r="H85" i="1"/>
  <c r="H82" i="1"/>
  <c r="H77" i="1"/>
  <c r="H75" i="1"/>
  <c r="H68" i="1"/>
  <c r="H64" i="1"/>
  <c r="H59" i="1"/>
  <c r="H56" i="1"/>
  <c r="H54" i="1"/>
  <c r="H45" i="1"/>
  <c r="F92" i="1"/>
  <c r="G60" i="1" s="1"/>
  <c r="E44" i="1" l="1"/>
  <c r="G48" i="1"/>
  <c r="G57" i="1"/>
  <c r="G85" i="1"/>
  <c r="G68" i="1"/>
  <c r="G47" i="1"/>
  <c r="G83" i="1"/>
  <c r="G89" i="1"/>
  <c r="G80" i="1"/>
  <c r="G88" i="1"/>
  <c r="G79" i="1"/>
  <c r="G46" i="1"/>
  <c r="G64" i="1"/>
  <c r="G62" i="1"/>
  <c r="G91" i="1"/>
  <c r="G84" i="1"/>
  <c r="G72" i="1"/>
  <c r="G54" i="1"/>
  <c r="F106" i="1"/>
  <c r="F116" i="1" s="1"/>
  <c r="G87" i="1"/>
  <c r="G81" i="1"/>
  <c r="G70" i="1"/>
  <c r="G59" i="1"/>
  <c r="G86" i="1"/>
  <c r="G82" i="1"/>
  <c r="G74" i="1"/>
  <c r="G66" i="1"/>
  <c r="G56" i="1"/>
  <c r="G52" i="1"/>
  <c r="G49" i="1"/>
  <c r="B92" i="1"/>
  <c r="G45" i="1"/>
  <c r="G75" i="1"/>
  <c r="G73" i="1"/>
  <c r="G71" i="1"/>
  <c r="G69" i="1"/>
  <c r="G67" i="1"/>
  <c r="G65" i="1"/>
  <c r="G63" i="1"/>
  <c r="G61" i="1"/>
  <c r="G58" i="1"/>
  <c r="G55" i="1"/>
  <c r="G53" i="1"/>
  <c r="G50" i="1"/>
  <c r="C57" i="1" l="1"/>
  <c r="C60" i="1"/>
  <c r="C59" i="1"/>
  <c r="C48" i="1"/>
  <c r="H92" i="1"/>
  <c r="C105" i="1"/>
  <c r="C94" i="1"/>
  <c r="C61" i="1"/>
  <c r="C93" i="1"/>
  <c r="C95" i="1"/>
  <c r="C45" i="1"/>
  <c r="C62" i="1"/>
  <c r="C58" i="1"/>
  <c r="C77" i="1"/>
  <c r="C54" i="1"/>
  <c r="C68" i="1"/>
  <c r="C80" i="1"/>
  <c r="C81" i="1"/>
  <c r="C98" i="1"/>
  <c r="C65" i="1"/>
  <c r="C88" i="1"/>
  <c r="C103" i="1"/>
  <c r="C53" i="1"/>
  <c r="C72" i="1"/>
  <c r="C96" i="1"/>
  <c r="C46" i="1"/>
  <c r="C49" i="1"/>
  <c r="C74" i="1"/>
  <c r="C97" i="1"/>
  <c r="C47" i="1"/>
  <c r="C64" i="1"/>
  <c r="C86" i="1"/>
  <c r="C89" i="1"/>
  <c r="C73" i="1"/>
  <c r="C55" i="1"/>
  <c r="C76" i="1"/>
  <c r="C78" i="1"/>
  <c r="C101" i="1"/>
  <c r="C66" i="1"/>
  <c r="C56" i="1"/>
  <c r="C79" i="1"/>
  <c r="C102" i="1"/>
  <c r="C67" i="1"/>
  <c r="C70" i="1"/>
  <c r="C91" i="1"/>
  <c r="C82" i="1"/>
  <c r="C85" i="1"/>
  <c r="C69" i="1"/>
  <c r="C50" i="1"/>
  <c r="C100" i="1"/>
  <c r="C83" i="1"/>
  <c r="B106" i="1"/>
  <c r="C87" i="1"/>
  <c r="C63" i="1"/>
  <c r="C84" i="1"/>
  <c r="C71" i="1"/>
  <c r="C52" i="1"/>
  <c r="C75" i="1"/>
  <c r="C99" i="1"/>
  <c r="C104" i="1"/>
  <c r="C92" i="1" l="1"/>
  <c r="G97" i="1"/>
  <c r="G94" i="1"/>
  <c r="G95" i="1"/>
  <c r="G100" i="1"/>
  <c r="G101" i="1"/>
  <c r="G98" i="1"/>
  <c r="G99" i="1"/>
  <c r="G77" i="1"/>
  <c r="G104" i="1"/>
  <c r="G105" i="1"/>
  <c r="G102" i="1"/>
  <c r="G103" i="1"/>
  <c r="G96" i="1"/>
  <c r="G93" i="1"/>
  <c r="G76" i="1"/>
  <c r="G78" i="1"/>
  <c r="I89" i="1"/>
  <c r="D92" i="1"/>
  <c r="E60" i="1" s="1"/>
  <c r="E89" i="1" l="1"/>
  <c r="E57" i="1"/>
  <c r="E46" i="1"/>
  <c r="E68" i="1"/>
  <c r="E73" i="1"/>
  <c r="E67" i="1"/>
  <c r="E75" i="1"/>
  <c r="E49" i="1"/>
  <c r="E64" i="1"/>
  <c r="E61" i="1"/>
  <c r="E94" i="1"/>
  <c r="E87" i="1"/>
  <c r="E85" i="1"/>
  <c r="E48" i="1"/>
  <c r="D106" i="1"/>
  <c r="E74" i="1"/>
  <c r="E59" i="1"/>
  <c r="E69" i="1"/>
  <c r="E71" i="1"/>
  <c r="E105" i="1"/>
  <c r="E65" i="1"/>
  <c r="E98" i="1"/>
  <c r="E72" i="1"/>
  <c r="E97" i="1"/>
  <c r="E76" i="1"/>
  <c r="E93" i="1"/>
  <c r="E103" i="1"/>
  <c r="E79" i="1"/>
  <c r="E82" i="1"/>
  <c r="E100" i="1"/>
  <c r="E91" i="1"/>
  <c r="E86" i="1"/>
  <c r="E47" i="1"/>
  <c r="E50" i="1"/>
  <c r="E81" i="1"/>
  <c r="E96" i="1"/>
  <c r="E62" i="1"/>
  <c r="E63" i="1"/>
  <c r="E53" i="1"/>
  <c r="E77" i="1"/>
  <c r="E52" i="1"/>
  <c r="E56" i="1"/>
  <c r="E45" i="1"/>
  <c r="E80" i="1"/>
  <c r="E95" i="1"/>
  <c r="E78" i="1"/>
  <c r="E70" i="1"/>
  <c r="E66" i="1"/>
  <c r="I92" i="1"/>
  <c r="E55" i="1"/>
  <c r="E102" i="1"/>
  <c r="E104" i="1"/>
  <c r="E83" i="1"/>
  <c r="E88" i="1"/>
  <c r="E99" i="1"/>
  <c r="E101" i="1"/>
  <c r="E84" i="1"/>
  <c r="E58" i="1"/>
  <c r="E54" i="1"/>
</calcChain>
</file>

<file path=xl/sharedStrings.xml><?xml version="1.0" encoding="utf-8"?>
<sst xmlns="http://schemas.openxmlformats.org/spreadsheetml/2006/main" count="123" uniqueCount="121">
  <si>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</si>
  <si>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</si>
  <si>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</si>
  <si>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</si>
  <si>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</si>
  <si>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</si>
  <si>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</si>
  <si>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</si>
  <si>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</si>
  <si>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</si>
  <si>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</si>
  <si>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</si>
  <si>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</si>
  <si>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</si>
  <si>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</si>
  <si>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</si>
  <si>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</si>
  <si>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</si>
  <si>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</si>
  <si>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</si>
  <si>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</si>
  <si>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</si>
  <si>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</si>
  <si>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</si>
  <si>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</si>
  <si>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</si>
  <si>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</si>
  <si>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</si>
  <si>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</si>
  <si>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</si>
  <si>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</si>
  <si>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</si>
  <si>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</si>
  <si>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</si>
  <si>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</si>
  <si>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</si>
  <si>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</si>
  <si>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</si>
  <si>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</si>
  <si>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</si>
  <si>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</si>
  <si>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</si>
  <si>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</si>
  <si>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</si>
  <si>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</si>
  <si>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</si>
  <si>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</si>
  <si>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</si>
  <si>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</si>
  <si>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</si>
  <si>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</si>
  <si>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</si>
  <si>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</si>
  <si>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</si>
  <si>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</si>
  <si>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</si>
  <si>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</si>
  <si>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</si>
  <si>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</si>
  <si>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</si>
  <si>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</si>
  <si>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</si>
  <si>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</si>
  <si>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</si>
  <si>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</si>
  <si>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</si>
  <si>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</si>
  <si>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</si>
  <si>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</si>
  <si>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</si>
  <si>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</si>
  <si>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</si>
  <si>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</si>
  <si>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</si>
  <si>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</si>
  <si>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</si>
  <si>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</si>
  <si>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</si>
  <si>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</si>
  <si>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</si>
  <si>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</si>
  <si>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</si>
  <si>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</si>
  <si>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</si>
  <si>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</si>
  <si>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</si>
  <si>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</si>
  <si>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</si>
  <si>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</si>
  <si>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</si>
  <si>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</si>
  <si>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</si>
  <si>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</si>
  <si>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</si>
  <si>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</si>
  <si>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</si>
  <si>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</si>
  <si>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</si>
  <si>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</si>
  <si>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</si>
  <si>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</si>
  <si>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</si>
  <si>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</si>
  <si>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</si>
  <si>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</si>
  <si>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</si>
  <si>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</si>
  <si>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</si>
  <si>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</si>
  <si>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</si>
  <si>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</si>
  <si>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</si>
  <si>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</si>
  <si>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</si>
  <si>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ТУРИСТИЧЕСКИЙ НАЛОГ</t>
  </si>
  <si>
    <t>Плата за использование лесов</t>
  </si>
  <si>
    <t>Общеэкономические вопросы</t>
  </si>
  <si>
    <t>Информация об исполнении консолидированного бюджета Пряжинского национального муниципального района за январь-июль 2025 года</t>
  </si>
  <si>
    <t>Факт на 01.08 .2024 (отчетный) год</t>
  </si>
  <si>
    <t>План на 2025 год по состоянию на 01.08.2025 (текущий) год</t>
  </si>
  <si>
    <t>Факт на 01.08.2025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</si>
</sst>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8"/>
  <sheetViews>
    <sheetView tabSelected="1" workbookViewId="0">
      <selection activeCell="F116" sqref="F116"/>
    </sheetView>
  </sheetViews>
  <sheetFormatPr defaultRowHeight="14.4" x14ac:dyDescent="0.3"/>
  <cols>
    <col min="1" max="1" width="28.5546875" customWidth="1"/>
    <col min="2" max="2" width="14.33203125" customWidth="1"/>
    <col min="3" max="3" width="10.33203125" customWidth="1"/>
    <col min="4" max="4" width="24" customWidth="1"/>
    <col min="5" max="5" width="10.33203125" customWidth="1"/>
    <col min="6" max="6" width="14.33203125" customWidth="1"/>
    <col min="7" max="7" width="10.33203125" customWidth="1"/>
    <col min="8" max="8" width="16.88671875" customWidth="1"/>
    <col min="9" max="9" width="14.33203125" customWidth="1"/>
    <col min="10" max="10" width="9.44140625" bestFit="1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35.25" customHeight="1" x14ac:dyDescent="0.3">
      <c r="A2" s="23" t="s">
        <v>117</v>
      </c>
      <c r="B2" s="23"/>
      <c r="C2" s="23"/>
      <c r="D2" s="23"/>
      <c r="E2" s="23"/>
      <c r="F2" s="23"/>
      <c r="G2" s="23"/>
      <c r="H2" s="23"/>
      <c r="I2" s="23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3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3">
      <c r="A5" s="2" t="s">
        <v>1</v>
      </c>
      <c r="B5" s="2" t="s">
        <v>118</v>
      </c>
      <c r="C5" s="11" t="s">
        <v>2</v>
      </c>
      <c r="D5" s="2" t="s">
        <v>119</v>
      </c>
      <c r="E5" s="2" t="s">
        <v>2</v>
      </c>
      <c r="F5" s="2" t="s">
        <v>120</v>
      </c>
      <c r="G5" s="2" t="s">
        <v>2</v>
      </c>
      <c r="H5" s="4" t="s">
        <v>3</v>
      </c>
      <c r="I5" s="4" t="s">
        <v>4</v>
      </c>
    </row>
    <row r="6" spans="1:9" ht="15" customHeight="1" x14ac:dyDescent="0.3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3">
      <c r="A7" s="24" t="s">
        <v>7</v>
      </c>
      <c r="B7" s="25"/>
      <c r="C7" s="25"/>
      <c r="D7" s="25"/>
      <c r="E7" s="25"/>
      <c r="F7" s="25"/>
      <c r="G7" s="25"/>
      <c r="H7" s="25"/>
      <c r="I7" s="26"/>
    </row>
    <row r="8" spans="1:9" ht="26.25" customHeight="1" x14ac:dyDescent="0.3">
      <c r="A8" s="3" t="s">
        <v>8</v>
      </c>
      <c r="B8" s="15">
        <v>134797</v>
      </c>
      <c r="C8" s="15">
        <f>B8/B44*100</f>
        <v>35.909574057152902</v>
      </c>
      <c r="D8" s="15">
        <f>D9+D11+D15+D20+D23+D24+D25+D26+D29+D30+D31+D32+D14</f>
        <v>285823</v>
      </c>
      <c r="E8" s="15">
        <f>D8/D44*100</f>
        <v>38.851169043356755</v>
      </c>
      <c r="F8" s="15">
        <f>F9+F11+F15+F20+F23+F24+F25+F26+F29+F30+F31+F32+F14</f>
        <v>180329</v>
      </c>
      <c r="G8" s="10">
        <f>F8/F44*100</f>
        <v>39.200030607191906</v>
      </c>
      <c r="H8" s="10">
        <f>F8/B8*100-100</f>
        <v>33.778199811568498</v>
      </c>
      <c r="I8" s="10">
        <f>F8/D8*100</f>
        <v>63.091143819776576</v>
      </c>
    </row>
    <row r="9" spans="1:9" ht="26.25" customHeight="1" x14ac:dyDescent="0.3">
      <c r="A9" s="3" t="s">
        <v>9</v>
      </c>
      <c r="B9" s="15">
        <f>B10</f>
        <v>85910</v>
      </c>
      <c r="C9" s="15">
        <f>B9/B44*100</f>
        <v>22.886203010823728</v>
      </c>
      <c r="D9" s="15">
        <f>D10</f>
        <v>172805</v>
      </c>
      <c r="E9" s="15">
        <f>D9/D44*100</f>
        <v>23.488929395245535</v>
      </c>
      <c r="F9" s="15">
        <f>F10</f>
        <v>100058</v>
      </c>
      <c r="G9" s="10">
        <f>F9/F44*100</f>
        <v>21.750670510535784</v>
      </c>
      <c r="H9" s="10">
        <f t="shared" ref="H9:H43" si="0">F9/B9*100-100</f>
        <v>16.468397159818409</v>
      </c>
      <c r="I9" s="10">
        <f t="shared" ref="I9:I43" si="1">F9/D9*100</f>
        <v>57.902259772576024</v>
      </c>
    </row>
    <row r="10" spans="1:9" ht="28.5" customHeight="1" x14ac:dyDescent="0.3">
      <c r="A10" s="3" t="s">
        <v>10</v>
      </c>
      <c r="B10" s="15">
        <v>85910</v>
      </c>
      <c r="C10" s="15">
        <f>B10/B44*100</f>
        <v>22.886203010823728</v>
      </c>
      <c r="D10" s="15">
        <v>172805</v>
      </c>
      <c r="E10" s="15">
        <f>D10/D44*100</f>
        <v>23.488929395245535</v>
      </c>
      <c r="F10" s="15">
        <v>100058</v>
      </c>
      <c r="G10" s="10">
        <f>F10/F44*100</f>
        <v>21.750670510535784</v>
      </c>
      <c r="H10" s="10">
        <f t="shared" si="0"/>
        <v>16.468397159818409</v>
      </c>
      <c r="I10" s="10">
        <f t="shared" si="1"/>
        <v>57.902259772576024</v>
      </c>
    </row>
    <row r="11" spans="1:9" ht="64.5" customHeight="1" x14ac:dyDescent="0.3">
      <c r="A11" s="3" t="s">
        <v>11</v>
      </c>
      <c r="B11" s="15">
        <f>B12</f>
        <v>17097</v>
      </c>
      <c r="C11" s="15">
        <f>B11/B45*100</f>
        <v>39.903933677827723</v>
      </c>
      <c r="D11" s="15">
        <f>D12</f>
        <v>32233</v>
      </c>
      <c r="E11" s="15">
        <f>D11/D44*100</f>
        <v>4.3813469586930314</v>
      </c>
      <c r="F11" s="15">
        <f>F12</f>
        <v>17687</v>
      </c>
      <c r="G11" s="10">
        <f>F11/F44*100</f>
        <v>3.8448111027588641</v>
      </c>
      <c r="H11" s="10">
        <f t="shared" si="0"/>
        <v>3.4508978183307022</v>
      </c>
      <c r="I11" s="10">
        <f t="shared" si="1"/>
        <v>54.872335804920425</v>
      </c>
    </row>
    <row r="12" spans="1:9" ht="32.25" customHeight="1" x14ac:dyDescent="0.3">
      <c r="A12" s="3" t="s">
        <v>12</v>
      </c>
      <c r="B12" s="15">
        <f>B13</f>
        <v>17097</v>
      </c>
      <c r="C12" s="15">
        <f>B12/B44*100</f>
        <v>4.5545968208130985</v>
      </c>
      <c r="D12" s="15">
        <f>D13</f>
        <v>32233</v>
      </c>
      <c r="E12" s="15">
        <f>D12/D44*100</f>
        <v>4.3813469586930314</v>
      </c>
      <c r="F12" s="15">
        <f>F13</f>
        <v>17687</v>
      </c>
      <c r="G12" s="10">
        <f>F12/F44*100</f>
        <v>3.8448111027588641</v>
      </c>
      <c r="H12" s="10">
        <f t="shared" si="0"/>
        <v>3.4508978183307022</v>
      </c>
      <c r="I12" s="10">
        <f t="shared" si="1"/>
        <v>54.872335804920425</v>
      </c>
    </row>
    <row r="13" spans="1:9" ht="26.25" customHeight="1" x14ac:dyDescent="0.3">
      <c r="A13" s="3" t="s">
        <v>13</v>
      </c>
      <c r="B13" s="15">
        <v>17097</v>
      </c>
      <c r="C13" s="15">
        <f>B13/B44*100</f>
        <v>4.5545968208130985</v>
      </c>
      <c r="D13" s="15">
        <v>32233</v>
      </c>
      <c r="E13" s="15">
        <f>D13/D44*100</f>
        <v>4.3813469586930314</v>
      </c>
      <c r="F13" s="15">
        <v>17687</v>
      </c>
      <c r="G13" s="10">
        <f>F13/F44*100</f>
        <v>3.8448111027588641</v>
      </c>
      <c r="H13" s="10">
        <f t="shared" si="0"/>
        <v>3.4508978183307022</v>
      </c>
      <c r="I13" s="10">
        <f t="shared" si="1"/>
        <v>54.872335804920425</v>
      </c>
    </row>
    <row r="14" spans="1:9" ht="26.25" customHeight="1" x14ac:dyDescent="0.3">
      <c r="A14" s="3" t="s">
        <v>114</v>
      </c>
      <c r="B14" s="15">
        <v>0</v>
      </c>
      <c r="C14" s="15">
        <f>B14/B45*100</f>
        <v>0</v>
      </c>
      <c r="D14" s="15">
        <v>1890</v>
      </c>
      <c r="E14" s="15">
        <f>D14/D45*100</f>
        <v>1.6589308410164945</v>
      </c>
      <c r="F14" s="15">
        <v>240</v>
      </c>
      <c r="G14" s="10">
        <f>F14/F45*100</f>
        <v>0.46639978234676827</v>
      </c>
      <c r="H14" s="10" t="e">
        <f t="shared" si="0"/>
        <v>#DIV/0!</v>
      </c>
      <c r="I14" s="10">
        <f t="shared" si="1"/>
        <v>12.698412698412698</v>
      </c>
    </row>
    <row r="15" spans="1:9" ht="26.25" customHeight="1" x14ac:dyDescent="0.3">
      <c r="A15" s="3" t="s">
        <v>14</v>
      </c>
      <c r="B15" s="15">
        <v>3438</v>
      </c>
      <c r="C15" s="15">
        <f>B15/B44*100</f>
        <v>0.91587435631721537</v>
      </c>
      <c r="D15" s="15">
        <f>D16+D17+D18+D19</f>
        <v>5195</v>
      </c>
      <c r="E15" s="15">
        <f>D15/D44*100</f>
        <v>0.70614269383582962</v>
      </c>
      <c r="F15" s="15">
        <f>F16+F17+F18+F19</f>
        <v>5247</v>
      </c>
      <c r="G15" s="10">
        <f>F15/F44*100</f>
        <v>1.1405961359289738</v>
      </c>
      <c r="H15" s="10">
        <f t="shared" si="0"/>
        <v>52.617801047120423</v>
      </c>
      <c r="I15" s="10">
        <f t="shared" si="1"/>
        <v>101.0009624639076</v>
      </c>
    </row>
    <row r="16" spans="1:9" ht="41.25" customHeight="1" x14ac:dyDescent="0.3">
      <c r="A16" s="3" t="s">
        <v>15</v>
      </c>
      <c r="B16" s="15">
        <v>1768</v>
      </c>
      <c r="C16" s="15">
        <f>B16/B44*100</f>
        <v>0.47099065211426316</v>
      </c>
      <c r="D16" s="15">
        <v>2257</v>
      </c>
      <c r="E16" s="15">
        <f>D16/D44*100</f>
        <v>0.30678807699470018</v>
      </c>
      <c r="F16" s="15">
        <v>1920</v>
      </c>
      <c r="G16" s="10">
        <f>F16/F44*100</f>
        <v>0.4173707987390185</v>
      </c>
      <c r="H16" s="10">
        <f t="shared" si="0"/>
        <v>8.597285067873301</v>
      </c>
      <c r="I16" s="10">
        <f t="shared" si="1"/>
        <v>85.068675232609664</v>
      </c>
    </row>
    <row r="17" spans="1:9" ht="44.25" customHeight="1" x14ac:dyDescent="0.3">
      <c r="A17" s="3" t="s">
        <v>106</v>
      </c>
      <c r="B17" s="15">
        <v>12</v>
      </c>
      <c r="C17" s="15">
        <f>B17/B44*100</f>
        <v>3.1967691319972616E-3</v>
      </c>
      <c r="D17" s="15">
        <v>0</v>
      </c>
      <c r="E17" s="15">
        <f>D17/D44*100</f>
        <v>0</v>
      </c>
      <c r="F17" s="15">
        <v>0</v>
      </c>
      <c r="G17" s="10">
        <f>F17/F44*100</f>
        <v>0</v>
      </c>
      <c r="H17" s="10">
        <f t="shared" si="0"/>
        <v>-100</v>
      </c>
      <c r="I17" s="10"/>
    </row>
    <row r="18" spans="1:9" ht="27" customHeight="1" x14ac:dyDescent="0.3">
      <c r="A18" s="3" t="s">
        <v>107</v>
      </c>
      <c r="B18" s="15">
        <v>775</v>
      </c>
      <c r="C18" s="15">
        <f>B18/B44*100</f>
        <v>0.20645800644148982</v>
      </c>
      <c r="D18" s="15">
        <v>1878</v>
      </c>
      <c r="E18" s="15">
        <f>D18/D44*100</f>
        <v>0.25527160327693704</v>
      </c>
      <c r="F18" s="15">
        <v>2112</v>
      </c>
      <c r="G18" s="10">
        <f>F18/F44*100</f>
        <v>0.45910787861292029</v>
      </c>
      <c r="H18" s="10"/>
      <c r="I18" s="10">
        <f t="shared" si="1"/>
        <v>112.46006389776358</v>
      </c>
    </row>
    <row r="19" spans="1:9" ht="39.75" customHeight="1" x14ac:dyDescent="0.3">
      <c r="A19" s="3" t="s">
        <v>108</v>
      </c>
      <c r="B19" s="15">
        <v>883</v>
      </c>
      <c r="C19" s="15">
        <f>B19/B44*100</f>
        <v>0.23522892862946515</v>
      </c>
      <c r="D19" s="15">
        <v>1060</v>
      </c>
      <c r="E19" s="15">
        <f>D19/D44*100</f>
        <v>0.1440830135641924</v>
      </c>
      <c r="F19" s="15">
        <v>1215</v>
      </c>
      <c r="G19" s="10">
        <f>F19/F44*100</f>
        <v>0.26411745857703511</v>
      </c>
      <c r="H19" s="10">
        <f t="shared" si="0"/>
        <v>37.599093997734997</v>
      </c>
      <c r="I19" s="10">
        <f t="shared" si="1"/>
        <v>114.62264150943395</v>
      </c>
    </row>
    <row r="20" spans="1:9" ht="15" customHeight="1" x14ac:dyDescent="0.3">
      <c r="A20" s="3" t="s">
        <v>16</v>
      </c>
      <c r="B20" s="15">
        <v>2966</v>
      </c>
      <c r="C20" s="15">
        <f>B20/B44*100</f>
        <v>0.79013477045865643</v>
      </c>
      <c r="D20" s="15">
        <f>D21+D22</f>
        <v>15109</v>
      </c>
      <c r="E20" s="15">
        <f>D20/D44*100</f>
        <v>2.053726652774889</v>
      </c>
      <c r="F20" s="15">
        <f>F21+F22</f>
        <v>4081</v>
      </c>
      <c r="G20" s="10">
        <f>F20/F44*100</f>
        <v>0.88713032794475755</v>
      </c>
      <c r="H20" s="10"/>
      <c r="I20" s="10"/>
    </row>
    <row r="21" spans="1:9" ht="26.25" customHeight="1" x14ac:dyDescent="0.3">
      <c r="A21" s="3" t="s">
        <v>109</v>
      </c>
      <c r="B21" s="15">
        <v>363</v>
      </c>
      <c r="C21" s="15">
        <f>B21/B44*100</f>
        <v>9.6702266242917168E-2</v>
      </c>
      <c r="D21" s="15">
        <v>3964</v>
      </c>
      <c r="E21" s="15">
        <f>D21/D44*100</f>
        <v>0.53881609978156475</v>
      </c>
      <c r="F21" s="15">
        <v>195</v>
      </c>
      <c r="G21" s="10">
        <f>F21/F44*100</f>
        <v>4.2389221746931563E-2</v>
      </c>
      <c r="H21" s="10"/>
      <c r="I21" s="10"/>
    </row>
    <row r="22" spans="1:9" ht="15" customHeight="1" x14ac:dyDescent="0.3">
      <c r="A22" s="3" t="s">
        <v>110</v>
      </c>
      <c r="B22" s="15">
        <v>2603</v>
      </c>
      <c r="C22" s="15">
        <f>B22/B44*100</f>
        <v>0.69343250421573932</v>
      </c>
      <c r="D22" s="15">
        <v>11145</v>
      </c>
      <c r="E22" s="15">
        <f>D22/D44*100</f>
        <v>1.5149105529933247</v>
      </c>
      <c r="F22" s="15">
        <v>3886</v>
      </c>
      <c r="G22" s="10">
        <f>F22/F44*100</f>
        <v>0.84474110619782594</v>
      </c>
      <c r="H22" s="10"/>
      <c r="I22" s="10"/>
    </row>
    <row r="23" spans="1:9" ht="25.5" customHeight="1" x14ac:dyDescent="0.3">
      <c r="A23" s="3" t="s">
        <v>17</v>
      </c>
      <c r="B23" s="15">
        <v>1746</v>
      </c>
      <c r="C23" s="15">
        <f>B23/B44*100</f>
        <v>0.46512990870560156</v>
      </c>
      <c r="D23" s="15">
        <v>4340</v>
      </c>
      <c r="E23" s="15">
        <f>D23/D44*100</f>
        <v>0.58992479138546683</v>
      </c>
      <c r="F23" s="15">
        <v>4123</v>
      </c>
      <c r="G23" s="10">
        <f>F23/F44*100</f>
        <v>0.89626031416717344</v>
      </c>
      <c r="H23" s="10">
        <f t="shared" si="0"/>
        <v>136.13974799541811</v>
      </c>
      <c r="I23" s="10">
        <f t="shared" si="1"/>
        <v>95</v>
      </c>
    </row>
    <row r="24" spans="1:9" ht="68.25" customHeight="1" x14ac:dyDescent="0.3">
      <c r="A24" s="3" t="s">
        <v>18</v>
      </c>
      <c r="B24" s="15">
        <v>0</v>
      </c>
      <c r="C24" s="15">
        <f>B24/B44*100</f>
        <v>0</v>
      </c>
      <c r="D24" s="15">
        <v>0</v>
      </c>
      <c r="E24" s="15">
        <f>D24/D44*100</f>
        <v>0</v>
      </c>
      <c r="F24" s="15">
        <v>0</v>
      </c>
      <c r="G24" s="10">
        <f>F24/F44*100</f>
        <v>0</v>
      </c>
      <c r="H24" s="10"/>
      <c r="I24" s="10"/>
    </row>
    <row r="25" spans="1:9" ht="37.5" customHeight="1" x14ac:dyDescent="0.3">
      <c r="A25" s="3" t="s">
        <v>19</v>
      </c>
      <c r="B25" s="15">
        <v>7560</v>
      </c>
      <c r="C25" s="15">
        <f>B25/B44*100</f>
        <v>2.0139645531582748</v>
      </c>
      <c r="D25" s="15">
        <v>18184</v>
      </c>
      <c r="E25" s="15">
        <f>D25/D44*100</f>
        <v>2.4717033194823341</v>
      </c>
      <c r="F25" s="15">
        <v>14912</v>
      </c>
      <c r="G25" s="10">
        <f>F25/F44*100</f>
        <v>3.2415798702063765</v>
      </c>
      <c r="H25" s="10">
        <f t="shared" si="0"/>
        <v>97.24867724867724</v>
      </c>
      <c r="I25" s="10">
        <f t="shared" si="1"/>
        <v>82.006159260888694</v>
      </c>
    </row>
    <row r="26" spans="1:9" ht="40.200000000000003" customHeight="1" x14ac:dyDescent="0.3">
      <c r="A26" s="3" t="s">
        <v>20</v>
      </c>
      <c r="B26" s="15">
        <v>273</v>
      </c>
      <c r="C26" s="15">
        <f>B26/B44*100</f>
        <v>7.2726497752937685E-2</v>
      </c>
      <c r="D26" s="15">
        <f>D27+D28</f>
        <v>541</v>
      </c>
      <c r="E26" s="15">
        <f>D26/D44*100</f>
        <v>7.3536707866252909E-2</v>
      </c>
      <c r="F26" s="15">
        <f>F27+F28</f>
        <v>596</v>
      </c>
      <c r="G26" s="10">
        <f>F26/F44*100</f>
        <v>0.12955885210857032</v>
      </c>
      <c r="H26" s="10">
        <f t="shared" si="0"/>
        <v>118.31501831501831</v>
      </c>
      <c r="I26" s="10">
        <f t="shared" si="1"/>
        <v>110.16635859519408</v>
      </c>
    </row>
    <row r="27" spans="1:9" ht="39" customHeight="1" x14ac:dyDescent="0.3">
      <c r="A27" s="3" t="s">
        <v>21</v>
      </c>
      <c r="B27" s="15">
        <v>273</v>
      </c>
      <c r="C27" s="15">
        <f>B27/B44*100</f>
        <v>7.2726497752937685E-2</v>
      </c>
      <c r="D27" s="15">
        <v>360</v>
      </c>
      <c r="E27" s="15">
        <f>D27/D44*100</f>
        <v>4.8933853663310621E-2</v>
      </c>
      <c r="F27" s="15">
        <v>415</v>
      </c>
      <c r="G27" s="10">
        <f>F27/F44*100</f>
        <v>9.021295910244409E-2</v>
      </c>
      <c r="H27" s="10">
        <f t="shared" si="0"/>
        <v>52.014652014652</v>
      </c>
      <c r="I27" s="10">
        <f t="shared" si="1"/>
        <v>115.27777777777777</v>
      </c>
    </row>
    <row r="28" spans="1:9" ht="24.6" customHeight="1" x14ac:dyDescent="0.3">
      <c r="A28" s="3" t="s">
        <v>115</v>
      </c>
      <c r="B28" s="15">
        <v>0</v>
      </c>
      <c r="C28" s="15">
        <f>B28/B45*100</f>
        <v>0</v>
      </c>
      <c r="D28" s="15">
        <v>181</v>
      </c>
      <c r="E28" s="15">
        <f>D28/D45*100</f>
        <v>0.15887115461586535</v>
      </c>
      <c r="F28" s="15">
        <v>181</v>
      </c>
      <c r="G28" s="10">
        <f>F28/F45*100</f>
        <v>0.35174316918652104</v>
      </c>
      <c r="H28" s="10" t="e">
        <f t="shared" si="0"/>
        <v>#DIV/0!</v>
      </c>
      <c r="I28" s="10">
        <f t="shared" si="1"/>
        <v>100</v>
      </c>
    </row>
    <row r="29" spans="1:9" ht="64.5" customHeight="1" x14ac:dyDescent="0.3">
      <c r="A29" s="3" t="s">
        <v>22</v>
      </c>
      <c r="B29" s="15">
        <v>8161</v>
      </c>
      <c r="C29" s="15">
        <f>B29/B44*100</f>
        <v>2.174069407185804</v>
      </c>
      <c r="D29" s="15">
        <v>13768</v>
      </c>
      <c r="E29" s="15">
        <f>D29/D44*100</f>
        <v>1.8714480478790572</v>
      </c>
      <c r="F29" s="15">
        <v>6997</v>
      </c>
      <c r="G29" s="10">
        <f>F29/F44*100</f>
        <v>1.5210122285296417</v>
      </c>
      <c r="H29" s="10">
        <f t="shared" si="0"/>
        <v>-14.262957970836908</v>
      </c>
      <c r="I29" s="10">
        <f t="shared" si="1"/>
        <v>50.820743753631618</v>
      </c>
    </row>
    <row r="30" spans="1:9" ht="64.5" customHeight="1" x14ac:dyDescent="0.3">
      <c r="A30" s="3" t="s">
        <v>23</v>
      </c>
      <c r="B30" s="15">
        <v>6797</v>
      </c>
      <c r="C30" s="15">
        <f>B30/B44*100</f>
        <v>1.8107033158487822</v>
      </c>
      <c r="D30" s="15">
        <v>20522</v>
      </c>
      <c r="E30" s="15">
        <f>D30/D44*100</f>
        <v>2.7895015135512793</v>
      </c>
      <c r="F30" s="15">
        <v>24648</v>
      </c>
      <c r="G30" s="10">
        <f>F30/F44*100</f>
        <v>5.3579976288121491</v>
      </c>
      <c r="H30" s="10">
        <f t="shared" si="0"/>
        <v>262.63057231131381</v>
      </c>
      <c r="I30" s="10">
        <f t="shared" si="1"/>
        <v>120.10525289932754</v>
      </c>
    </row>
    <row r="31" spans="1:9" ht="26.25" customHeight="1" x14ac:dyDescent="0.3">
      <c r="A31" s="3" t="s">
        <v>24</v>
      </c>
      <c r="B31" s="15">
        <v>766</v>
      </c>
      <c r="C31" s="15">
        <f>B31/B44*100</f>
        <v>0.20406042959249185</v>
      </c>
      <c r="D31" s="15">
        <v>1050</v>
      </c>
      <c r="E31" s="15">
        <f>D31/D44*100</f>
        <v>0.14272373985132264</v>
      </c>
      <c r="F31" s="15">
        <v>346</v>
      </c>
      <c r="G31" s="10">
        <f>F31/F44*100</f>
        <v>7.5213696022760609E-2</v>
      </c>
      <c r="H31" s="10">
        <f t="shared" si="0"/>
        <v>-54.83028720626632</v>
      </c>
      <c r="I31" s="10">
        <f t="shared" si="1"/>
        <v>32.952380952380949</v>
      </c>
    </row>
    <row r="32" spans="1:9" ht="39" customHeight="1" x14ac:dyDescent="0.3">
      <c r="A32" s="3" t="s">
        <v>25</v>
      </c>
      <c r="B32" s="15">
        <v>83</v>
      </c>
      <c r="C32" s="15">
        <f>B32/B44*100</f>
        <v>2.2110986496314392E-2</v>
      </c>
      <c r="D32" s="15">
        <v>186</v>
      </c>
      <c r="E32" s="15">
        <f>D32/D44*100</f>
        <v>2.5282491059377153E-2</v>
      </c>
      <c r="F32" s="15">
        <v>1394</v>
      </c>
      <c r="G32" s="10">
        <f>F32/F44*100</f>
        <v>0.30302859033447488</v>
      </c>
      <c r="H32" s="10">
        <f t="shared" si="0"/>
        <v>1579.5180722891566</v>
      </c>
      <c r="I32" s="10">
        <f t="shared" si="1"/>
        <v>749.46236559139777</v>
      </c>
    </row>
    <row r="33" spans="1:9" ht="26.25" customHeight="1" x14ac:dyDescent="0.3">
      <c r="A33" s="3" t="s">
        <v>26</v>
      </c>
      <c r="B33" s="15">
        <v>240582</v>
      </c>
      <c r="C33" s="15">
        <f>B33/B44*100</f>
        <v>64.090425942847091</v>
      </c>
      <c r="D33" s="15">
        <f>D34+D41+D42+D43</f>
        <v>449864</v>
      </c>
      <c r="E33" s="15">
        <f>D33/D44*100</f>
        <v>61.148830956643238</v>
      </c>
      <c r="F33" s="15">
        <f t="shared" ref="F33" si="2">F34+F41+F42+F43</f>
        <v>279693.60000000003</v>
      </c>
      <c r="G33" s="10">
        <f>F33/F44*100</f>
        <v>60.799969392808094</v>
      </c>
      <c r="H33" s="10">
        <f t="shared" si="0"/>
        <v>16.257076589271023</v>
      </c>
      <c r="I33" s="10">
        <f t="shared" si="1"/>
        <v>62.172923372397001</v>
      </c>
    </row>
    <row r="34" spans="1:9" ht="70.5" customHeight="1" x14ac:dyDescent="0.3">
      <c r="A34" s="3" t="s">
        <v>27</v>
      </c>
      <c r="B34" s="15">
        <v>241488</v>
      </c>
      <c r="C34" s="15">
        <f>B34/B44*100</f>
        <v>64.331782012312885</v>
      </c>
      <c r="D34" s="15">
        <f>D35+D38+D39+D40</f>
        <v>449436.3</v>
      </c>
      <c r="E34" s="15">
        <f>D34/D44*100</f>
        <v>61.090694819943806</v>
      </c>
      <c r="F34" s="15">
        <f t="shared" ref="F34" si="3">F35+F38+F39+F40</f>
        <v>279499.3</v>
      </c>
      <c r="G34" s="10">
        <f>F34/F44*100</f>
        <v>60.757732337498197</v>
      </c>
      <c r="H34" s="10">
        <f t="shared" si="0"/>
        <v>15.740450871264812</v>
      </c>
      <c r="I34" s="10">
        <f t="shared" si="1"/>
        <v>62.188857464339222</v>
      </c>
    </row>
    <row r="35" spans="1:9" ht="51.75" customHeight="1" x14ac:dyDescent="0.3">
      <c r="A35" s="3" t="s">
        <v>28</v>
      </c>
      <c r="B35" s="15">
        <v>38365</v>
      </c>
      <c r="C35" s="15">
        <f>B35/B44*100</f>
        <v>10.220337312422911</v>
      </c>
      <c r="D35" s="15">
        <f>D36+D37</f>
        <v>72338</v>
      </c>
      <c r="E35" s="15">
        <f>D35/D44*100</f>
        <v>9.8327141841571208</v>
      </c>
      <c r="F35" s="15">
        <f>F36+F37</f>
        <v>42197.4</v>
      </c>
      <c r="G35" s="10">
        <f>F35/F44*100</f>
        <v>9.1728971576613851</v>
      </c>
      <c r="H35" s="10">
        <f t="shared" si="0"/>
        <v>9.9893131760719456</v>
      </c>
      <c r="I35" s="10">
        <f t="shared" si="1"/>
        <v>58.333655893168178</v>
      </c>
    </row>
    <row r="36" spans="1:9" ht="39" customHeight="1" x14ac:dyDescent="0.3">
      <c r="A36" s="3" t="s">
        <v>29</v>
      </c>
      <c r="B36" s="15">
        <v>38365</v>
      </c>
      <c r="C36" s="15">
        <f>B36/B44*100</f>
        <v>10.220337312422911</v>
      </c>
      <c r="D36" s="15">
        <v>72338</v>
      </c>
      <c r="E36" s="15">
        <f>D36/D44*100</f>
        <v>9.8327141841571208</v>
      </c>
      <c r="F36" s="15">
        <v>42197.4</v>
      </c>
      <c r="G36" s="10">
        <f>F36/F44*100</f>
        <v>9.1728971576613851</v>
      </c>
      <c r="H36" s="10">
        <f t="shared" si="0"/>
        <v>9.9893131760719456</v>
      </c>
      <c r="I36" s="10">
        <f t="shared" si="1"/>
        <v>58.333655893168178</v>
      </c>
    </row>
    <row r="37" spans="1:9" ht="26.25" customHeight="1" x14ac:dyDescent="0.3">
      <c r="A37" s="19" t="s">
        <v>111</v>
      </c>
      <c r="B37" s="15">
        <v>0</v>
      </c>
      <c r="C37" s="15">
        <f>B37/B44*100</f>
        <v>0</v>
      </c>
      <c r="D37" s="15">
        <v>0</v>
      </c>
      <c r="E37" s="15">
        <f>D37/D44*100</f>
        <v>0</v>
      </c>
      <c r="F37" s="15">
        <v>0</v>
      </c>
      <c r="G37" s="10">
        <f>F37/F44*100</f>
        <v>0</v>
      </c>
      <c r="H37" s="10"/>
      <c r="I37" s="10"/>
    </row>
    <row r="38" spans="1:9" ht="26.25" customHeight="1" x14ac:dyDescent="0.3">
      <c r="A38" s="20" t="s">
        <v>112</v>
      </c>
      <c r="B38" s="15">
        <v>21117</v>
      </c>
      <c r="C38" s="15">
        <f>B38/B44*100</f>
        <v>5.625514480032181</v>
      </c>
      <c r="D38" s="15">
        <v>47268.2</v>
      </c>
      <c r="E38" s="15">
        <f>D38/D44*100</f>
        <v>6.4250421714669406</v>
      </c>
      <c r="F38" s="15">
        <v>26688.799999999999</v>
      </c>
      <c r="G38" s="10">
        <f>F38/F44*100</f>
        <v>5.8016280069718311</v>
      </c>
      <c r="H38" s="10">
        <f t="shared" si="0"/>
        <v>26.385376710707021</v>
      </c>
      <c r="I38" s="10">
        <f t="shared" si="1"/>
        <v>56.462484291764866</v>
      </c>
    </row>
    <row r="39" spans="1:9" ht="26.25" customHeight="1" x14ac:dyDescent="0.3">
      <c r="A39" s="20" t="s">
        <v>113</v>
      </c>
      <c r="B39" s="15">
        <v>170811</v>
      </c>
      <c r="C39" s="15">
        <f>B39/B44*100</f>
        <v>45.503611017132016</v>
      </c>
      <c r="D39" s="15">
        <v>307718.3</v>
      </c>
      <c r="E39" s="15">
        <f>D39/ D44*100</f>
        <v>41.827339615896427</v>
      </c>
      <c r="F39" s="15">
        <v>197216.8</v>
      </c>
      <c r="G39" s="10">
        <f>F39/F44*100</f>
        <v>42.871111114975655</v>
      </c>
      <c r="H39" s="10">
        <f t="shared" si="0"/>
        <v>15.459074649759089</v>
      </c>
      <c r="I39" s="10">
        <f t="shared" si="1"/>
        <v>64.090045993364711</v>
      </c>
    </row>
    <row r="40" spans="1:9" ht="26.25" customHeight="1" x14ac:dyDescent="0.3">
      <c r="A40" s="3" t="s">
        <v>30</v>
      </c>
      <c r="B40" s="15">
        <v>11195</v>
      </c>
      <c r="C40" s="15">
        <f>B40/B44*100</f>
        <v>2.9823192027257783</v>
      </c>
      <c r="D40" s="15">
        <v>22111.8</v>
      </c>
      <c r="E40" s="15">
        <f>D40/ D44*100</f>
        <v>3.0055988484233103</v>
      </c>
      <c r="F40" s="15">
        <v>13396.3</v>
      </c>
      <c r="G40" s="10">
        <f>F40/F44*100</f>
        <v>2.9120960578893298</v>
      </c>
      <c r="H40" s="10">
        <f t="shared" si="0"/>
        <v>19.66324251898169</v>
      </c>
      <c r="I40" s="10">
        <f t="shared" si="1"/>
        <v>60.584393853055829</v>
      </c>
    </row>
    <row r="41" spans="1:9" ht="35.25" customHeight="1" x14ac:dyDescent="0.3">
      <c r="A41" s="3" t="s">
        <v>31</v>
      </c>
      <c r="B41" s="15">
        <v>238</v>
      </c>
      <c r="C41" s="15">
        <f>B41/B44*100</f>
        <v>6.3402587784612358E-2</v>
      </c>
      <c r="D41" s="15">
        <v>458.4</v>
      </c>
      <c r="E41" s="15">
        <f>D41/D44*100</f>
        <v>6.2309106997948858E-2</v>
      </c>
      <c r="F41" s="15">
        <v>252.9</v>
      </c>
      <c r="G41" s="10">
        <f>F41/F44*100</f>
        <v>5.4975559896405082E-2</v>
      </c>
      <c r="H41" s="10">
        <f t="shared" si="0"/>
        <v>6.2605042016806749</v>
      </c>
      <c r="I41" s="10">
        <f t="shared" si="1"/>
        <v>55.170157068062828</v>
      </c>
    </row>
    <row r="42" spans="1:9" ht="63.75" customHeight="1" x14ac:dyDescent="0.3">
      <c r="A42" s="3" t="s">
        <v>32</v>
      </c>
      <c r="B42" s="16">
        <v>396</v>
      </c>
      <c r="C42" s="15">
        <f>B42/B44*100</f>
        <v>0.10549338135590963</v>
      </c>
      <c r="D42" s="15">
        <v>0</v>
      </c>
      <c r="E42" s="15">
        <f>D42/D44*100</f>
        <v>0</v>
      </c>
      <c r="F42" s="15">
        <v>0</v>
      </c>
      <c r="G42" s="10">
        <f>F42/F44*100</f>
        <v>0</v>
      </c>
      <c r="H42" s="10">
        <f t="shared" si="0"/>
        <v>-100</v>
      </c>
      <c r="I42" s="10"/>
    </row>
    <row r="43" spans="1:9" ht="39" customHeight="1" x14ac:dyDescent="0.3">
      <c r="A43" s="3" t="s">
        <v>33</v>
      </c>
      <c r="B43" s="15">
        <v>-1540</v>
      </c>
      <c r="C43" s="15">
        <f>B43/B44*100</f>
        <v>-0.41025203860631521</v>
      </c>
      <c r="D43" s="15">
        <v>-30.7</v>
      </c>
      <c r="E43" s="15">
        <f>D43/D44*100</f>
        <v>-4.1729702985101001E-3</v>
      </c>
      <c r="F43" s="15">
        <v>-58.6</v>
      </c>
      <c r="G43" s="10">
        <f>F43/F44*100</f>
        <v>-1.2738504586513794E-2</v>
      </c>
      <c r="H43" s="10">
        <f t="shared" si="0"/>
        <v>-96.194805194805198</v>
      </c>
      <c r="I43" s="10">
        <f t="shared" si="1"/>
        <v>190.87947882736159</v>
      </c>
    </row>
    <row r="44" spans="1:9" s="14" customFormat="1" ht="15" customHeight="1" x14ac:dyDescent="0.3">
      <c r="A44" s="12" t="s">
        <v>34</v>
      </c>
      <c r="B44" s="16">
        <f t="shared" ref="B44:I44" si="4">B33+B8</f>
        <v>375379</v>
      </c>
      <c r="C44" s="16">
        <f t="shared" si="4"/>
        <v>100</v>
      </c>
      <c r="D44" s="16">
        <f t="shared" si="4"/>
        <v>735687</v>
      </c>
      <c r="E44" s="16">
        <f t="shared" si="4"/>
        <v>100</v>
      </c>
      <c r="F44" s="16">
        <f t="shared" si="4"/>
        <v>460022.60000000003</v>
      </c>
      <c r="G44" s="16">
        <f t="shared" si="4"/>
        <v>100</v>
      </c>
      <c r="H44" s="16">
        <f t="shared" si="4"/>
        <v>50.035276400839521</v>
      </c>
      <c r="I44" s="16">
        <f t="shared" si="4"/>
        <v>125.26406719217357</v>
      </c>
    </row>
    <row r="45" spans="1:9" ht="26.25" customHeight="1" x14ac:dyDescent="0.3">
      <c r="A45" s="3" t="s">
        <v>35</v>
      </c>
      <c r="B45" s="17">
        <f>SUM(B46:B53)</f>
        <v>42845.4</v>
      </c>
      <c r="C45" s="9">
        <f>B45/B92*100</f>
        <v>11.335772527868226</v>
      </c>
      <c r="D45" s="17">
        <f>SUM(D46:D53)</f>
        <v>113928.8</v>
      </c>
      <c r="E45" s="9">
        <f>D45/D92*100</f>
        <v>14.950055946840072</v>
      </c>
      <c r="F45" s="17">
        <f>SUM(F46:F53)</f>
        <v>51458</v>
      </c>
      <c r="G45" s="9">
        <f>F45/F92*100</f>
        <v>12.008943813648305</v>
      </c>
      <c r="H45" s="9">
        <f>F45/B45*100-100</f>
        <v>20.101574498079145</v>
      </c>
      <c r="I45" s="10">
        <f t="shared" ref="I45:I68" si="5">F45/D45*100</f>
        <v>45.1668059349348</v>
      </c>
    </row>
    <row r="46" spans="1:9" ht="53.25" customHeight="1" x14ac:dyDescent="0.3">
      <c r="A46" s="3" t="s">
        <v>103</v>
      </c>
      <c r="B46" s="17">
        <v>3373.8</v>
      </c>
      <c r="C46" s="9">
        <f>B46/B92*100</f>
        <v>0.89261926261679958</v>
      </c>
      <c r="D46" s="17">
        <v>7157.3</v>
      </c>
      <c r="E46" s="9">
        <f>D46/D92*100</f>
        <v>0.93920093451628084</v>
      </c>
      <c r="F46" s="17">
        <v>3738.3</v>
      </c>
      <c r="G46" s="9">
        <f>F46/F92*100</f>
        <v>0.87242089973495784</v>
      </c>
      <c r="H46" s="9">
        <f>F46/B46*100-100</f>
        <v>10.803841365818954</v>
      </c>
      <c r="I46" s="10">
        <f t="shared" si="5"/>
        <v>52.230589747530502</v>
      </c>
    </row>
    <row r="47" spans="1:9" ht="81.75" customHeight="1" x14ac:dyDescent="0.3">
      <c r="A47" s="3" t="s">
        <v>36</v>
      </c>
      <c r="B47" s="17">
        <v>145.19999999999999</v>
      </c>
      <c r="C47" s="9">
        <f>B47/B92*100</f>
        <v>3.841612334221331E-2</v>
      </c>
      <c r="D47" s="17">
        <v>373.6</v>
      </c>
      <c r="E47" s="9">
        <f>D47/D92*100</f>
        <v>4.9024837457600279E-2</v>
      </c>
      <c r="F47" s="17">
        <v>271.8</v>
      </c>
      <c r="G47" s="9">
        <f>F47/F92*100</f>
        <v>6.343097144369407E-2</v>
      </c>
      <c r="H47" s="9">
        <f>F47/B47*100-100</f>
        <v>87.19008264462812</v>
      </c>
      <c r="I47" s="10">
        <f t="shared" si="5"/>
        <v>72.751605995717341</v>
      </c>
    </row>
    <row r="48" spans="1:9" ht="105.75" customHeight="1" x14ac:dyDescent="0.3">
      <c r="A48" s="3" t="s">
        <v>37</v>
      </c>
      <c r="B48" s="17">
        <v>17356.7</v>
      </c>
      <c r="C48" s="9">
        <f>B48/B92*100</f>
        <v>4.5921289808112524</v>
      </c>
      <c r="D48" s="17">
        <v>31788.400000000001</v>
      </c>
      <c r="E48" s="9">
        <f>D48/D92*100</f>
        <v>4.1713628025620464</v>
      </c>
      <c r="F48" s="17">
        <v>17064.599999999999</v>
      </c>
      <c r="G48" s="9">
        <f>F48/F92*100</f>
        <v>3.9824288274395205</v>
      </c>
      <c r="H48" s="9">
        <f>F48/B48*100-100</f>
        <v>-1.6829235972275853</v>
      </c>
      <c r="I48" s="10">
        <f t="shared" si="5"/>
        <v>53.681846208050729</v>
      </c>
    </row>
    <row r="49" spans="1:9" ht="15" customHeight="1" x14ac:dyDescent="0.3">
      <c r="A49" s="3" t="s">
        <v>38</v>
      </c>
      <c r="B49" s="17">
        <v>0</v>
      </c>
      <c r="C49" s="9">
        <f>B49/B92*100</f>
        <v>0</v>
      </c>
      <c r="D49" s="17">
        <v>1.8</v>
      </c>
      <c r="E49" s="9">
        <f>D49/D92*100</f>
        <v>2.3620103700128616E-4</v>
      </c>
      <c r="F49" s="17">
        <v>0</v>
      </c>
      <c r="G49" s="9">
        <f>F49/F92*100</f>
        <v>0</v>
      </c>
      <c r="H49" s="9" t="e">
        <f t="shared" ref="H49:H52" si="6">F49/B49*100-100</f>
        <v>#DIV/0!</v>
      </c>
      <c r="I49" s="10">
        <f t="shared" si="5"/>
        <v>0</v>
      </c>
    </row>
    <row r="50" spans="1:9" ht="64.5" customHeight="1" x14ac:dyDescent="0.3">
      <c r="A50" s="3" t="s">
        <v>39</v>
      </c>
      <c r="B50" s="17">
        <v>4412.7</v>
      </c>
      <c r="C50" s="9">
        <f>B50/B92*100</f>
        <v>1.1674850376872223</v>
      </c>
      <c r="D50" s="17">
        <v>9987.2000000000007</v>
      </c>
      <c r="E50" s="9">
        <f>D50/D92*100</f>
        <v>1.3105483315218027</v>
      </c>
      <c r="F50" s="17">
        <v>4995.8999999999996</v>
      </c>
      <c r="G50" s="9">
        <f>F50/F92*100</f>
        <v>1.1659116638541249</v>
      </c>
      <c r="H50" s="9">
        <f t="shared" si="6"/>
        <v>13.216398123597784</v>
      </c>
      <c r="I50" s="10">
        <f t="shared" si="5"/>
        <v>50.023029477731484</v>
      </c>
    </row>
    <row r="51" spans="1:9" ht="32.25" customHeight="1" x14ac:dyDescent="0.3">
      <c r="A51" s="3" t="s">
        <v>104</v>
      </c>
      <c r="B51" s="17">
        <v>0</v>
      </c>
      <c r="C51" s="9"/>
      <c r="D51" s="17">
        <v>815.8</v>
      </c>
      <c r="E51" s="9"/>
      <c r="F51" s="17">
        <v>755.8</v>
      </c>
      <c r="G51" s="9"/>
      <c r="H51" s="9" t="e">
        <f t="shared" si="6"/>
        <v>#DIV/0!</v>
      </c>
      <c r="I51" s="10">
        <f t="shared" si="5"/>
        <v>92.645256190242705</v>
      </c>
    </row>
    <row r="52" spans="1:9" ht="15" customHeight="1" x14ac:dyDescent="0.3">
      <c r="A52" s="3" t="s">
        <v>40</v>
      </c>
      <c r="B52" s="17">
        <v>0</v>
      </c>
      <c r="C52" s="9">
        <f>B52/B92*100</f>
        <v>0</v>
      </c>
      <c r="D52" s="17">
        <v>500</v>
      </c>
      <c r="E52" s="9">
        <f>D52/D92*100</f>
        <v>6.5611399167023923E-2</v>
      </c>
      <c r="F52" s="17">
        <v>0</v>
      </c>
      <c r="G52" s="9">
        <f>F52/F92*100</f>
        <v>0</v>
      </c>
      <c r="H52" s="9" t="e">
        <f t="shared" si="6"/>
        <v>#DIV/0!</v>
      </c>
      <c r="I52" s="10">
        <f t="shared" si="5"/>
        <v>0</v>
      </c>
    </row>
    <row r="53" spans="1:9" ht="26.25" customHeight="1" x14ac:dyDescent="0.3">
      <c r="A53" s="3" t="s">
        <v>41</v>
      </c>
      <c r="B53" s="17">
        <v>17557</v>
      </c>
      <c r="C53" s="9">
        <f>B53/B92*100</f>
        <v>4.6451231234107384</v>
      </c>
      <c r="D53" s="17">
        <v>63304.7</v>
      </c>
      <c r="E53" s="9">
        <f>D53/D92*100</f>
        <v>8.3070198816973981</v>
      </c>
      <c r="F53" s="17">
        <v>24631.599999999999</v>
      </c>
      <c r="G53" s="9">
        <f>F53/F92*100</f>
        <v>5.7483676093174934</v>
      </c>
      <c r="H53" s="9">
        <f>F53/B53*100-100</f>
        <v>40.295039015777178</v>
      </c>
      <c r="I53" s="10">
        <f t="shared" si="5"/>
        <v>38.909591230982848</v>
      </c>
    </row>
    <row r="54" spans="1:9" ht="15" customHeight="1" x14ac:dyDescent="0.3">
      <c r="A54" s="3" t="s">
        <v>42</v>
      </c>
      <c r="B54" s="17">
        <f>B55</f>
        <v>1021.8</v>
      </c>
      <c r="C54" s="9">
        <f>B54/B92*100</f>
        <v>0.27034156219747629</v>
      </c>
      <c r="D54" s="17">
        <f>D55</f>
        <v>2207.4</v>
      </c>
      <c r="E54" s="9">
        <f>D54/D92*100</f>
        <v>0.28966120504257725</v>
      </c>
      <c r="F54" s="17">
        <f>F55</f>
        <v>1079.5</v>
      </c>
      <c r="G54" s="9">
        <f>F54/F92*100</f>
        <v>0.25192690829090419</v>
      </c>
      <c r="H54" s="9">
        <f>F54/B54*100-100</f>
        <v>5.6468976316304662</v>
      </c>
      <c r="I54" s="10">
        <f t="shared" si="5"/>
        <v>48.903687596267098</v>
      </c>
    </row>
    <row r="55" spans="1:9" ht="26.25" customHeight="1" x14ac:dyDescent="0.3">
      <c r="A55" s="3" t="s">
        <v>43</v>
      </c>
      <c r="B55" s="17">
        <v>1021.8</v>
      </c>
      <c r="C55" s="9">
        <f>B55/B92*100</f>
        <v>0.27034156219747629</v>
      </c>
      <c r="D55" s="17">
        <v>2207.4</v>
      </c>
      <c r="E55" s="9">
        <f>D55/D92*100</f>
        <v>0.28966120504257725</v>
      </c>
      <c r="F55" s="17">
        <v>1079.5</v>
      </c>
      <c r="G55" s="9">
        <f>F55/F92*100</f>
        <v>0.25192690829090419</v>
      </c>
      <c r="H55" s="9">
        <f t="shared" ref="H55:H105" si="7">F55/B55*100-100</f>
        <v>5.6468976316304662</v>
      </c>
      <c r="I55" s="10">
        <f t="shared" si="5"/>
        <v>48.903687596267098</v>
      </c>
    </row>
    <row r="56" spans="1:9" ht="51.75" customHeight="1" x14ac:dyDescent="0.3">
      <c r="A56" s="3" t="s">
        <v>44</v>
      </c>
      <c r="B56" s="17">
        <f>SUM(B57:B58)</f>
        <v>824.7</v>
      </c>
      <c r="C56" s="9">
        <f>B56/B92*100</f>
        <v>0.21819405592509175</v>
      </c>
      <c r="D56" s="17">
        <f>SUM(D57:D58)</f>
        <v>2212.4</v>
      </c>
      <c r="E56" s="9">
        <f>D56/D92*100</f>
        <v>0.29031731903424746</v>
      </c>
      <c r="F56" s="17">
        <f>SUM(F57:F58)</f>
        <v>483.1</v>
      </c>
      <c r="G56" s="9">
        <f>F56/F92*100</f>
        <v>0.11274283408553572</v>
      </c>
      <c r="H56" s="9">
        <f t="shared" si="7"/>
        <v>-41.421122832545166</v>
      </c>
      <c r="I56" s="10">
        <f t="shared" si="5"/>
        <v>21.836015187127103</v>
      </c>
    </row>
    <row r="57" spans="1:9" ht="20.25" customHeight="1" x14ac:dyDescent="0.3">
      <c r="A57" s="3" t="s">
        <v>105</v>
      </c>
      <c r="B57" s="17">
        <v>0</v>
      </c>
      <c r="C57" s="9">
        <f>B57/B92*100</f>
        <v>0</v>
      </c>
      <c r="D57" s="17">
        <v>360</v>
      </c>
      <c r="E57" s="9">
        <f>D57/D92*100</f>
        <v>4.7240207400257229E-2</v>
      </c>
      <c r="F57" s="17">
        <v>0</v>
      </c>
      <c r="G57" s="9">
        <f>F57/F92*100</f>
        <v>0</v>
      </c>
      <c r="H57" s="9" t="e">
        <f t="shared" si="7"/>
        <v>#DIV/0!</v>
      </c>
      <c r="I57" s="10">
        <f t="shared" si="5"/>
        <v>0</v>
      </c>
    </row>
    <row r="58" spans="1:9" ht="66" customHeight="1" x14ac:dyDescent="0.3">
      <c r="A58" s="3" t="s">
        <v>102</v>
      </c>
      <c r="B58" s="17">
        <v>824.7</v>
      </c>
      <c r="C58" s="9">
        <f>B58/B92*100</f>
        <v>0.21819405592509175</v>
      </c>
      <c r="D58" s="17">
        <v>1852.4</v>
      </c>
      <c r="E58" s="9">
        <f>D58/D92*100</f>
        <v>0.24307711163399026</v>
      </c>
      <c r="F58" s="17">
        <v>483.1</v>
      </c>
      <c r="G58" s="9">
        <f>F58/F92*100</f>
        <v>0.11274283408553572</v>
      </c>
      <c r="H58" s="9">
        <f t="shared" si="7"/>
        <v>-41.421122832545166</v>
      </c>
      <c r="I58" s="10">
        <f t="shared" si="5"/>
        <v>26.079680414597277</v>
      </c>
    </row>
    <row r="59" spans="1:9" ht="26.25" customHeight="1" x14ac:dyDescent="0.3">
      <c r="A59" s="3" t="s">
        <v>45</v>
      </c>
      <c r="B59" s="17">
        <f>SUM(B60:B63)</f>
        <v>15181.399999999998</v>
      </c>
      <c r="C59" s="9">
        <f>B59/B92*100</f>
        <v>4.0166014800790437</v>
      </c>
      <c r="D59" s="17">
        <f>SUM(D60:D63)</f>
        <v>41223.799999999996</v>
      </c>
      <c r="E59" s="9">
        <f>D59/D92*100</f>
        <v>5.4095023939631215</v>
      </c>
      <c r="F59" s="17">
        <f>SUM(F60:F63)</f>
        <v>14164.1</v>
      </c>
      <c r="G59" s="9">
        <f>F59/F92*100</f>
        <v>3.3055284128978193</v>
      </c>
      <c r="H59" s="9">
        <f t="shared" si="7"/>
        <v>-6.700963020538282</v>
      </c>
      <c r="I59" s="10">
        <f t="shared" si="5"/>
        <v>34.359035314551306</v>
      </c>
    </row>
    <row r="60" spans="1:9" ht="26.25" customHeight="1" x14ac:dyDescent="0.3">
      <c r="A60" s="3" t="s">
        <v>116</v>
      </c>
      <c r="B60" s="17">
        <v>0</v>
      </c>
      <c r="C60" s="9">
        <f>B60/B92*100</f>
        <v>0</v>
      </c>
      <c r="D60" s="17">
        <v>494.5</v>
      </c>
      <c r="E60" s="9">
        <f>D60/D92*100</f>
        <v>6.4889673776186665E-2</v>
      </c>
      <c r="F60" s="17">
        <v>457</v>
      </c>
      <c r="G60" s="9">
        <f>F60/F92*100</f>
        <v>0.10665178053630681</v>
      </c>
      <c r="H60" s="9" t="e">
        <f t="shared" si="7"/>
        <v>#DIV/0!</v>
      </c>
      <c r="I60" s="10">
        <f t="shared" si="5"/>
        <v>92.416582406471179</v>
      </c>
    </row>
    <row r="61" spans="1:9" ht="26.25" customHeight="1" x14ac:dyDescent="0.3">
      <c r="A61" s="3" t="s">
        <v>46</v>
      </c>
      <c r="B61" s="17">
        <v>151.30000000000001</v>
      </c>
      <c r="C61" s="9">
        <f>B61/B92*100</f>
        <v>4.0030023840749822E-2</v>
      </c>
      <c r="D61" s="17">
        <v>1139.9000000000001</v>
      </c>
      <c r="E61" s="9">
        <f>D61/D92*100</f>
        <v>0.14958086782098115</v>
      </c>
      <c r="F61" s="17">
        <v>0</v>
      </c>
      <c r="G61" s="9">
        <f>F61/F92*100</f>
        <v>0</v>
      </c>
      <c r="H61" s="9">
        <f t="shared" si="7"/>
        <v>-100</v>
      </c>
      <c r="I61" s="10">
        <f t="shared" si="5"/>
        <v>0</v>
      </c>
    </row>
    <row r="62" spans="1:9" ht="26.25" customHeight="1" x14ac:dyDescent="0.3">
      <c r="A62" s="3" t="s">
        <v>47</v>
      </c>
      <c r="B62" s="17">
        <v>14094.3</v>
      </c>
      <c r="C62" s="9">
        <f>B62/B92*100</f>
        <v>3.7289832453316603</v>
      </c>
      <c r="D62" s="17">
        <v>35007.699999999997</v>
      </c>
      <c r="E62" s="9">
        <f>D62/D92*100</f>
        <v>4.5938083572388466</v>
      </c>
      <c r="F62" s="17">
        <v>13434.6</v>
      </c>
      <c r="G62" s="9">
        <f>F62/F92*100</f>
        <v>3.1352822993283751</v>
      </c>
      <c r="H62" s="9">
        <f t="shared" si="7"/>
        <v>-4.6806155679955594</v>
      </c>
      <c r="I62" s="10">
        <f t="shared" si="5"/>
        <v>38.376128680261772</v>
      </c>
    </row>
    <row r="63" spans="1:9" ht="26.25" customHeight="1" x14ac:dyDescent="0.3">
      <c r="A63" s="3" t="s">
        <v>48</v>
      </c>
      <c r="B63" s="17">
        <v>935.8</v>
      </c>
      <c r="C63" s="9">
        <f>B63/B92*100</f>
        <v>0.24758821090663374</v>
      </c>
      <c r="D63" s="17">
        <v>4581.7</v>
      </c>
      <c r="E63" s="9">
        <f>D63/D92*100</f>
        <v>0.60122349512710693</v>
      </c>
      <c r="F63" s="17">
        <v>272.5</v>
      </c>
      <c r="G63" s="9">
        <f>F63/F92*100</f>
        <v>6.3594333033136996E-2</v>
      </c>
      <c r="H63" s="9">
        <f t="shared" si="7"/>
        <v>-70.880530027783706</v>
      </c>
      <c r="I63" s="10">
        <f t="shared" si="5"/>
        <v>5.9475740445686096</v>
      </c>
    </row>
    <row r="64" spans="1:9" ht="26.25" customHeight="1" x14ac:dyDescent="0.3">
      <c r="A64" s="3" t="s">
        <v>49</v>
      </c>
      <c r="B64" s="17">
        <f>SUM(B65:B67)</f>
        <v>9075.2999999999993</v>
      </c>
      <c r="C64" s="9">
        <f>B64/B92*100</f>
        <v>2.4010870810439977</v>
      </c>
      <c r="D64" s="17">
        <f>SUM(D65:D67)</f>
        <v>28212.3</v>
      </c>
      <c r="E64" s="9">
        <f>D64/D92*100</f>
        <v>3.7020969534396584</v>
      </c>
      <c r="F64" s="17">
        <f>SUM(F65:F67)</f>
        <v>11424.1</v>
      </c>
      <c r="G64" s="9">
        <f>F64/F92*100</f>
        <v>2.6660844770783867</v>
      </c>
      <c r="H64" s="9">
        <f t="shared" si="7"/>
        <v>25.881238085793328</v>
      </c>
      <c r="I64" s="10">
        <f t="shared" si="5"/>
        <v>40.493330923037121</v>
      </c>
    </row>
    <row r="65" spans="1:9" ht="15" customHeight="1" x14ac:dyDescent="0.3">
      <c r="A65" s="3" t="s">
        <v>50</v>
      </c>
      <c r="B65" s="17">
        <v>1194.5</v>
      </c>
      <c r="C65" s="9">
        <f>B65/B92*100</f>
        <v>0.3160334664757149</v>
      </c>
      <c r="D65" s="17">
        <v>3731</v>
      </c>
      <c r="E65" s="9">
        <f>D65/D92*100</f>
        <v>0.48959226058433258</v>
      </c>
      <c r="F65" s="17">
        <v>1344.3</v>
      </c>
      <c r="G65" s="9">
        <f>F65/F92*100</f>
        <v>0.31372426384016899</v>
      </c>
      <c r="H65" s="9">
        <f t="shared" si="7"/>
        <v>12.540812055253241</v>
      </c>
      <c r="I65" s="10">
        <f t="shared" si="5"/>
        <v>36.030554811042613</v>
      </c>
    </row>
    <row r="66" spans="1:9" ht="15" customHeight="1" x14ac:dyDescent="0.3">
      <c r="A66" s="3" t="s">
        <v>51</v>
      </c>
      <c r="B66" s="17">
        <v>251</v>
      </c>
      <c r="C66" s="9">
        <f>B66/B92*100</f>
        <v>6.6408036906994095E-2</v>
      </c>
      <c r="D66" s="17">
        <v>8013.2</v>
      </c>
      <c r="E66" s="9">
        <f>D66/D92*100</f>
        <v>1.0515145276103923</v>
      </c>
      <c r="F66" s="17">
        <v>1537.8</v>
      </c>
      <c r="G66" s="9">
        <f>F66/F92*100</f>
        <v>0.35888207463617638</v>
      </c>
      <c r="H66" s="9">
        <f t="shared" si="7"/>
        <v>512.66932270916334</v>
      </c>
      <c r="I66" s="10">
        <f t="shared" si="5"/>
        <v>19.190835122048618</v>
      </c>
    </row>
    <row r="67" spans="1:9" ht="15" customHeight="1" x14ac:dyDescent="0.3">
      <c r="A67" s="3" t="s">
        <v>52</v>
      </c>
      <c r="B67" s="17">
        <v>7629.8</v>
      </c>
      <c r="C67" s="9">
        <f>B67/B92*100</f>
        <v>2.0186455776612893</v>
      </c>
      <c r="D67" s="17">
        <v>16468.099999999999</v>
      </c>
      <c r="E67" s="9">
        <f>D67/D92*100</f>
        <v>2.1609901652449333</v>
      </c>
      <c r="F67" s="17">
        <v>8542</v>
      </c>
      <c r="G67" s="9">
        <f>F67/F92*100</f>
        <v>1.9934781386020413</v>
      </c>
      <c r="H67" s="9">
        <f t="shared" si="7"/>
        <v>11.955752444362886</v>
      </c>
      <c r="I67" s="10">
        <f t="shared" si="5"/>
        <v>51.869978928959625</v>
      </c>
    </row>
    <row r="68" spans="1:9" ht="15" customHeight="1" x14ac:dyDescent="0.3">
      <c r="A68" s="3" t="s">
        <v>53</v>
      </c>
      <c r="B68" s="17">
        <f>SUM(B69:B74)</f>
        <v>261684.6</v>
      </c>
      <c r="C68" s="9">
        <f>B68/B92*100</f>
        <v>69.234902688414294</v>
      </c>
      <c r="D68" s="17">
        <f>SUM(D69:D74)</f>
        <v>483453.9</v>
      </c>
      <c r="E68" s="9">
        <f>D68/D92*100</f>
        <v>63.440173623508947</v>
      </c>
      <c r="F68" s="17">
        <f>SUM(F69:F74)</f>
        <v>295733.89999999991</v>
      </c>
      <c r="G68" s="9">
        <f>F68/F92*100</f>
        <v>69.016514223076797</v>
      </c>
      <c r="H68" s="9">
        <f t="shared" si="7"/>
        <v>13.011579588558092</v>
      </c>
      <c r="I68" s="10">
        <f t="shared" si="5"/>
        <v>61.171065121203881</v>
      </c>
    </row>
    <row r="69" spans="1:9" ht="15" customHeight="1" x14ac:dyDescent="0.3">
      <c r="A69" s="3" t="s">
        <v>54</v>
      </c>
      <c r="B69" s="17">
        <v>89245.3</v>
      </c>
      <c r="C69" s="9">
        <f>B69/B92*100</f>
        <v>23.611972813449242</v>
      </c>
      <c r="D69" s="17">
        <v>166974</v>
      </c>
      <c r="E69" s="9">
        <f>D69/D92*100</f>
        <v>21.910795529029308</v>
      </c>
      <c r="F69" s="17">
        <v>98054.2</v>
      </c>
      <c r="G69" s="9">
        <f>F69/F92*100</f>
        <v>22.883271376505764</v>
      </c>
      <c r="H69" s="9">
        <f t="shared" si="7"/>
        <v>9.8704357540397041</v>
      </c>
      <c r="I69" s="10">
        <f t="shared" ref="I69:I105" si="8">F69/D69*100</f>
        <v>58.724232515241894</v>
      </c>
    </row>
    <row r="70" spans="1:9" ht="15" customHeight="1" x14ac:dyDescent="0.3">
      <c r="A70" s="3" t="s">
        <v>55</v>
      </c>
      <c r="B70" s="17">
        <v>151326.20000000001</v>
      </c>
      <c r="C70" s="9">
        <f>B70/B92*100</f>
        <v>40.036955675677966</v>
      </c>
      <c r="D70" s="17">
        <v>281036.40000000002</v>
      </c>
      <c r="E70" s="9">
        <f>D70/D92*100</f>
        <v>36.878382841726811</v>
      </c>
      <c r="F70" s="17">
        <v>176069.4</v>
      </c>
      <c r="G70" s="9">
        <f>F70/F92*100</f>
        <v>41.089967194659124</v>
      </c>
      <c r="H70" s="9">
        <f t="shared" si="7"/>
        <v>16.350902883968516</v>
      </c>
      <c r="I70" s="10">
        <f t="shared" si="8"/>
        <v>62.650033945780677</v>
      </c>
    </row>
    <row r="71" spans="1:9" ht="26.25" customHeight="1" x14ac:dyDescent="0.3">
      <c r="A71" s="3" t="s">
        <v>56</v>
      </c>
      <c r="B71" s="17">
        <v>19732.599999999999</v>
      </c>
      <c r="C71" s="9">
        <f>B71/B92*100</f>
        <v>5.2207299962986111</v>
      </c>
      <c r="D71" s="17">
        <v>32946.800000000003</v>
      </c>
      <c r="E71" s="9">
        <f>D71/D92*100</f>
        <v>4.3233712921522081</v>
      </c>
      <c r="F71" s="17">
        <v>20446.099999999999</v>
      </c>
      <c r="G71" s="9">
        <f>F71/F92*100</f>
        <v>4.7715819912984303</v>
      </c>
      <c r="H71" s="9">
        <f t="shared" si="7"/>
        <v>3.6158438320343009</v>
      </c>
      <c r="I71" s="10">
        <f t="shared" si="8"/>
        <v>62.057923683028385</v>
      </c>
    </row>
    <row r="72" spans="1:9" ht="36.75" customHeight="1" x14ac:dyDescent="0.3">
      <c r="A72" s="3" t="s">
        <v>57</v>
      </c>
      <c r="B72" s="17">
        <v>12.7</v>
      </c>
      <c r="C72" s="9">
        <f>B72/B92*100</f>
        <v>3.3600879231825698E-3</v>
      </c>
      <c r="D72" s="17">
        <v>215</v>
      </c>
      <c r="E72" s="9">
        <f>D72/D92*100</f>
        <v>2.821290164182029E-2</v>
      </c>
      <c r="F72" s="17">
        <v>22.3</v>
      </c>
      <c r="G72" s="9">
        <f>F72/F92*100</f>
        <v>5.2042334922530456E-3</v>
      </c>
      <c r="H72" s="9">
        <f t="shared" si="7"/>
        <v>75.59055118110237</v>
      </c>
      <c r="I72" s="10">
        <f t="shared" si="8"/>
        <v>10.372093023255815</v>
      </c>
    </row>
    <row r="73" spans="1:9" ht="15" customHeight="1" x14ac:dyDescent="0.3">
      <c r="A73" s="3" t="s">
        <v>58</v>
      </c>
      <c r="B73" s="17">
        <v>167.8</v>
      </c>
      <c r="C73" s="9">
        <f>B73/B92*100</f>
        <v>4.4395492402364976E-2</v>
      </c>
      <c r="D73" s="17">
        <v>250</v>
      </c>
      <c r="E73" s="9">
        <f>D73/D92*100</f>
        <v>3.2805699583511962E-2</v>
      </c>
      <c r="F73" s="17">
        <v>231.8</v>
      </c>
      <c r="G73" s="9">
        <f>F73/F92*100</f>
        <v>5.409602347552718E-2</v>
      </c>
      <c r="H73" s="9">
        <f t="shared" si="7"/>
        <v>38.140643623361143</v>
      </c>
      <c r="I73" s="10">
        <f t="shared" si="8"/>
        <v>92.72</v>
      </c>
    </row>
    <row r="74" spans="1:9" ht="26.25" customHeight="1" x14ac:dyDescent="0.3">
      <c r="A74" s="3" t="s">
        <v>59</v>
      </c>
      <c r="B74" s="17">
        <v>1200</v>
      </c>
      <c r="C74" s="9">
        <f>B74/B92*100</f>
        <v>0.31748862266291994</v>
      </c>
      <c r="D74" s="17">
        <v>2031.7</v>
      </c>
      <c r="E74" s="9">
        <f>D74/D92*100</f>
        <v>0.26660535937528501</v>
      </c>
      <c r="F74" s="17">
        <v>910.1</v>
      </c>
      <c r="G74" s="9">
        <f>F74/F92*100</f>
        <v>0.21239340364571738</v>
      </c>
      <c r="H74" s="9">
        <f t="shared" si="7"/>
        <v>-24.158333333333331</v>
      </c>
      <c r="I74" s="10">
        <f t="shared" si="8"/>
        <v>44.794999261702024</v>
      </c>
    </row>
    <row r="75" spans="1:9" ht="26.25" customHeight="1" x14ac:dyDescent="0.3">
      <c r="A75" s="3" t="s">
        <v>60</v>
      </c>
      <c r="B75" s="17">
        <f>B76</f>
        <v>26176.7</v>
      </c>
      <c r="C75" s="9">
        <f>B75/B92*100</f>
        <v>6.9256703573837148</v>
      </c>
      <c r="D75" s="17">
        <f>D76</f>
        <v>49576.2</v>
      </c>
      <c r="E75" s="9">
        <f>D75/D92*100</f>
        <v>6.5055276947684231</v>
      </c>
      <c r="F75" s="17">
        <f>F76</f>
        <v>29492.5</v>
      </c>
      <c r="G75" s="9">
        <f>F75/F92*100</f>
        <v>6.8827738237790568</v>
      </c>
      <c r="H75" s="9">
        <f t="shared" si="7"/>
        <v>12.666990109524875</v>
      </c>
      <c r="I75" s="10">
        <f t="shared" si="8"/>
        <v>59.489230719579155</v>
      </c>
    </row>
    <row r="76" spans="1:9" ht="15" customHeight="1" x14ac:dyDescent="0.3">
      <c r="A76" s="3" t="s">
        <v>61</v>
      </c>
      <c r="B76" s="17">
        <v>26176.7</v>
      </c>
      <c r="C76" s="9">
        <f>B76/B92*100</f>
        <v>6.9256703573837148</v>
      </c>
      <c r="D76" s="17">
        <v>49576.2</v>
      </c>
      <c r="E76" s="9">
        <f>D76/D92*100</f>
        <v>6.5055276947684231</v>
      </c>
      <c r="F76" s="17">
        <v>29492.5</v>
      </c>
      <c r="G76" s="9">
        <f>F76/F92*100</f>
        <v>6.8827738237790568</v>
      </c>
      <c r="H76" s="9">
        <f t="shared" si="7"/>
        <v>12.666990109524875</v>
      </c>
      <c r="I76" s="10">
        <f t="shared" si="8"/>
        <v>59.489230719579155</v>
      </c>
    </row>
    <row r="77" spans="1:9" ht="15" customHeight="1" x14ac:dyDescent="0.3">
      <c r="A77" s="3" t="s">
        <v>62</v>
      </c>
      <c r="B77" s="17">
        <f>SUM(B78:B81)</f>
        <v>15045.699999999999</v>
      </c>
      <c r="C77" s="9">
        <f>B77/B92*100</f>
        <v>3.9806988083329125</v>
      </c>
      <c r="D77" s="17">
        <f>SUM(D78:D81)</f>
        <v>28170.7</v>
      </c>
      <c r="E77" s="9">
        <f>D77/D92*100</f>
        <v>3.6966380850289617</v>
      </c>
      <c r="F77" s="17">
        <f>SUM(F78:F81)</f>
        <v>17110.600000000002</v>
      </c>
      <c r="G77" s="9">
        <f>F77/F92*100</f>
        <v>3.9931640176029135</v>
      </c>
      <c r="H77" s="9">
        <f t="shared" si="7"/>
        <v>13.724186977010049</v>
      </c>
      <c r="I77" s="10">
        <f t="shared" si="8"/>
        <v>60.738994771162957</v>
      </c>
    </row>
    <row r="78" spans="1:9" ht="15" customHeight="1" x14ac:dyDescent="0.3">
      <c r="A78" s="3" t="s">
        <v>63</v>
      </c>
      <c r="B78" s="17">
        <v>2461.3000000000002</v>
      </c>
      <c r="C78" s="9">
        <f>B78/B92*100</f>
        <v>0.65119562246687079</v>
      </c>
      <c r="D78" s="17">
        <v>4300.5</v>
      </c>
      <c r="E78" s="9">
        <f>D78/D92*100</f>
        <v>0.5643236442355728</v>
      </c>
      <c r="F78" s="17">
        <v>2353.5</v>
      </c>
      <c r="G78" s="9">
        <f>F78/F92*100</f>
        <v>0.54924500107701979</v>
      </c>
      <c r="H78" s="9">
        <f t="shared" si="7"/>
        <v>-4.3797992930565215</v>
      </c>
      <c r="I78" s="10">
        <f t="shared" si="8"/>
        <v>54.726194628531566</v>
      </c>
    </row>
    <row r="79" spans="1:9" ht="26.25" customHeight="1" x14ac:dyDescent="0.3">
      <c r="A79" s="3" t="s">
        <v>64</v>
      </c>
      <c r="B79" s="17">
        <v>4626.5</v>
      </c>
      <c r="C79" s="9">
        <f>B79/B92*100</f>
        <v>1.224050927291666</v>
      </c>
      <c r="D79" s="17">
        <v>13112.7</v>
      </c>
      <c r="E79" s="9">
        <f>D79/D92*100</f>
        <v>1.7206851877148692</v>
      </c>
      <c r="F79" s="17">
        <v>8498.6</v>
      </c>
      <c r="G79" s="9">
        <f>F79/F92*100</f>
        <v>1.9833497200565802</v>
      </c>
      <c r="H79" s="9">
        <f t="shared" si="7"/>
        <v>83.6939371014806</v>
      </c>
      <c r="I79" s="10">
        <f t="shared" si="8"/>
        <v>64.811976175768521</v>
      </c>
    </row>
    <row r="80" spans="1:9" ht="15" customHeight="1" x14ac:dyDescent="0.3">
      <c r="A80" s="3" t="s">
        <v>65</v>
      </c>
      <c r="B80" s="17">
        <v>7251.5</v>
      </c>
      <c r="C80" s="9">
        <f>B80/B92*100</f>
        <v>1.9185572893668033</v>
      </c>
      <c r="D80" s="17">
        <v>9373.5</v>
      </c>
      <c r="E80" s="9">
        <f>D80/D92*100</f>
        <v>1.2300169001841976</v>
      </c>
      <c r="F80" s="17">
        <v>6162.6</v>
      </c>
      <c r="G80" s="9">
        <f>F80/F92*100</f>
        <v>1.4381887587156332</v>
      </c>
      <c r="H80" s="9">
        <f t="shared" si="7"/>
        <v>-15.016203544094324</v>
      </c>
      <c r="I80" s="10">
        <f t="shared" si="8"/>
        <v>65.744919187069939</v>
      </c>
    </row>
    <row r="81" spans="1:10" ht="26.25" customHeight="1" x14ac:dyDescent="0.3">
      <c r="A81" s="3" t="s">
        <v>66</v>
      </c>
      <c r="B81" s="17">
        <v>706.4</v>
      </c>
      <c r="C81" s="9">
        <f>B81/B92*100</f>
        <v>0.1868949692075722</v>
      </c>
      <c r="D81" s="17">
        <v>1384</v>
      </c>
      <c r="E81" s="9">
        <f>D81/D92*100</f>
        <v>0.18161235289432223</v>
      </c>
      <c r="F81" s="17">
        <v>95.9</v>
      </c>
      <c r="G81" s="9">
        <f>F81/F92*100</f>
        <v>2.2380537753680138E-2</v>
      </c>
      <c r="H81" s="9">
        <f t="shared" si="7"/>
        <v>-86.424122310305776</v>
      </c>
      <c r="I81" s="10">
        <f t="shared" si="8"/>
        <v>6.9291907514450868</v>
      </c>
    </row>
    <row r="82" spans="1:10" ht="26.25" customHeight="1" x14ac:dyDescent="0.3">
      <c r="A82" s="3" t="s">
        <v>67</v>
      </c>
      <c r="B82" s="17">
        <f>SUM(B83:B84)</f>
        <v>5395.3</v>
      </c>
      <c r="C82" s="9">
        <f>B82/B92*100</f>
        <v>1.4274553048777101</v>
      </c>
      <c r="D82" s="17">
        <f>SUM(D83:D84)</f>
        <v>9339.7999999999993</v>
      </c>
      <c r="E82" s="9">
        <f>D82/D92*100</f>
        <v>1.22559469188034</v>
      </c>
      <c r="F82" s="17">
        <f>SUM(F83:F84)</f>
        <v>6721.0999999999995</v>
      </c>
      <c r="G82" s="9">
        <f>F82/F92*100</f>
        <v>1.5685279697211632</v>
      </c>
      <c r="H82" s="9">
        <f t="shared" si="7"/>
        <v>24.573239671565972</v>
      </c>
      <c r="I82" s="10">
        <f t="shared" si="8"/>
        <v>71.961926379579864</v>
      </c>
    </row>
    <row r="83" spans="1:10" ht="15" customHeight="1" x14ac:dyDescent="0.3">
      <c r="A83" s="3" t="s">
        <v>68</v>
      </c>
      <c r="B83" s="17">
        <v>268.10000000000002</v>
      </c>
      <c r="C83" s="9">
        <f>B83/B92*100</f>
        <v>7.0932249779940698E-2</v>
      </c>
      <c r="D83" s="17">
        <v>555</v>
      </c>
      <c r="E83" s="9">
        <f>D83/D92*100</f>
        <v>7.2828653075396557E-2</v>
      </c>
      <c r="F83" s="17">
        <v>249.4</v>
      </c>
      <c r="G83" s="9">
        <f>F83/F92*100</f>
        <v>5.8203400581520612E-2</v>
      </c>
      <c r="H83" s="9">
        <f t="shared" si="7"/>
        <v>-6.9750093248787834</v>
      </c>
      <c r="I83" s="10">
        <f t="shared" si="8"/>
        <v>44.936936936936938</v>
      </c>
    </row>
    <row r="84" spans="1:10" ht="15" customHeight="1" x14ac:dyDescent="0.3">
      <c r="A84" s="3" t="s">
        <v>69</v>
      </c>
      <c r="B84" s="17">
        <v>5127.2</v>
      </c>
      <c r="C84" s="9">
        <f>B84/B92*100</f>
        <v>1.3565230550977694</v>
      </c>
      <c r="D84" s="17">
        <v>8784.7999999999993</v>
      </c>
      <c r="E84" s="9">
        <f>D84/D92*100</f>
        <v>1.1527660388049434</v>
      </c>
      <c r="F84" s="17">
        <v>6471.7</v>
      </c>
      <c r="G84" s="9">
        <f>F84/F92*100</f>
        <v>1.5103245691396427</v>
      </c>
      <c r="H84" s="9">
        <f t="shared" si="7"/>
        <v>26.222889686378537</v>
      </c>
      <c r="I84" s="10">
        <f t="shared" si="8"/>
        <v>73.669292414169931</v>
      </c>
    </row>
    <row r="85" spans="1:10" ht="26.25" customHeight="1" x14ac:dyDescent="0.3">
      <c r="A85" s="3" t="s">
        <v>70</v>
      </c>
      <c r="B85" s="17">
        <f>B86</f>
        <v>670.6</v>
      </c>
      <c r="C85" s="9">
        <f>B85/B92*100</f>
        <v>0.17742322529812846</v>
      </c>
      <c r="D85" s="17">
        <f>D86</f>
        <v>1281.9000000000001</v>
      </c>
      <c r="E85" s="9">
        <f>D85/D92*100</f>
        <v>0.16821450518441594</v>
      </c>
      <c r="F85" s="17">
        <f>F86</f>
        <v>789.8</v>
      </c>
      <c r="G85" s="9">
        <f>F85/F92*100</f>
        <v>0.18431854763145539</v>
      </c>
      <c r="H85" s="9">
        <f t="shared" si="7"/>
        <v>17.775126752162237</v>
      </c>
      <c r="I85" s="10">
        <f t="shared" si="8"/>
        <v>61.611670177080889</v>
      </c>
    </row>
    <row r="86" spans="1:10" ht="26.25" customHeight="1" x14ac:dyDescent="0.3">
      <c r="A86" s="3" t="s">
        <v>71</v>
      </c>
      <c r="B86" s="17">
        <v>670.6</v>
      </c>
      <c r="C86" s="9">
        <f>B86/B92*100</f>
        <v>0.17742322529812846</v>
      </c>
      <c r="D86" s="17">
        <v>1281.9000000000001</v>
      </c>
      <c r="E86" s="9">
        <f>D86/D92*100</f>
        <v>0.16821450518441594</v>
      </c>
      <c r="F86" s="17">
        <v>789.8</v>
      </c>
      <c r="G86" s="9">
        <f>F86/F92*100</f>
        <v>0.18431854763145539</v>
      </c>
      <c r="H86" s="9">
        <f t="shared" si="7"/>
        <v>17.775126752162237</v>
      </c>
      <c r="I86" s="10">
        <f t="shared" si="8"/>
        <v>61.611670177080889</v>
      </c>
    </row>
    <row r="87" spans="1:10" ht="39" customHeight="1" x14ac:dyDescent="0.3">
      <c r="A87" s="3" t="s">
        <v>72</v>
      </c>
      <c r="B87" s="17">
        <f>B88</f>
        <v>44.8</v>
      </c>
      <c r="C87" s="9">
        <f>B87/B92*100</f>
        <v>1.1852908579415677E-2</v>
      </c>
      <c r="D87" s="17">
        <f>D88</f>
        <v>1473.1</v>
      </c>
      <c r="E87" s="9">
        <f>D87/D92*100</f>
        <v>0.19330430422588588</v>
      </c>
      <c r="F87" s="17">
        <f>F88</f>
        <v>40.6</v>
      </c>
      <c r="G87" s="9">
        <f>F87/F92*100</f>
        <v>9.4749721876894021E-3</v>
      </c>
      <c r="H87" s="9">
        <f t="shared" si="7"/>
        <v>-9.3749999999999858</v>
      </c>
      <c r="I87" s="10">
        <f t="shared" si="8"/>
        <v>2.7560925938497052</v>
      </c>
    </row>
    <row r="88" spans="1:10" ht="39" customHeight="1" x14ac:dyDescent="0.3">
      <c r="A88" s="3" t="s">
        <v>73</v>
      </c>
      <c r="B88" s="17">
        <v>44.8</v>
      </c>
      <c r="C88" s="9">
        <f>B88/B92*100</f>
        <v>1.1852908579415677E-2</v>
      </c>
      <c r="D88" s="17">
        <v>1473.1</v>
      </c>
      <c r="E88" s="9">
        <f>D88/D92*100</f>
        <v>0.19330430422588588</v>
      </c>
      <c r="F88" s="17">
        <v>40.6</v>
      </c>
      <c r="G88" s="9">
        <f>F88/F92*100</f>
        <v>9.4749721876894021E-3</v>
      </c>
      <c r="H88" s="9">
        <f t="shared" si="7"/>
        <v>-9.3749999999999858</v>
      </c>
      <c r="I88" s="10">
        <f t="shared" si="8"/>
        <v>2.7560925938497052</v>
      </c>
    </row>
    <row r="89" spans="1:10" ht="90" customHeight="1" x14ac:dyDescent="0.3">
      <c r="A89" s="3" t="s">
        <v>74</v>
      </c>
      <c r="B89" s="17">
        <f>SUM(B90:B91)</f>
        <v>0</v>
      </c>
      <c r="C89" s="9">
        <f>B89/B92*100</f>
        <v>0</v>
      </c>
      <c r="D89" s="17">
        <f>SUM(D90:D91)</f>
        <v>982.4</v>
      </c>
      <c r="E89" s="9">
        <f>D89/D92*100</f>
        <v>0.12891327708336861</v>
      </c>
      <c r="F89" s="17">
        <f>SUM(F90:F91)</f>
        <v>0</v>
      </c>
      <c r="G89" s="9">
        <f>F89/F92*100</f>
        <v>0</v>
      </c>
      <c r="H89" s="9" t="e">
        <f t="shared" si="7"/>
        <v>#DIV/0!</v>
      </c>
      <c r="I89" s="10">
        <f t="shared" si="8"/>
        <v>0</v>
      </c>
    </row>
    <row r="90" spans="1:10" ht="70.5" customHeight="1" x14ac:dyDescent="0.3">
      <c r="A90" s="3" t="s">
        <v>75</v>
      </c>
      <c r="B90" s="17">
        <v>0</v>
      </c>
      <c r="C90" s="9"/>
      <c r="D90" s="17">
        <v>0</v>
      </c>
      <c r="E90" s="9"/>
      <c r="F90" s="17">
        <v>0</v>
      </c>
      <c r="G90" s="9"/>
      <c r="H90" s="9"/>
      <c r="I90" s="10"/>
    </row>
    <row r="91" spans="1:10" ht="26.25" customHeight="1" x14ac:dyDescent="0.3">
      <c r="A91" s="3" t="s">
        <v>76</v>
      </c>
      <c r="B91" s="17">
        <v>0</v>
      </c>
      <c r="C91" s="9">
        <f>B91/B92*100</f>
        <v>0</v>
      </c>
      <c r="D91" s="17">
        <v>982.4</v>
      </c>
      <c r="E91" s="9">
        <f t="shared" ref="E91:G91" si="9">D91/D92*100</f>
        <v>0.12891327708336861</v>
      </c>
      <c r="F91" s="17">
        <v>0</v>
      </c>
      <c r="G91" s="9">
        <f t="shared" si="9"/>
        <v>0</v>
      </c>
      <c r="H91" s="9" t="e">
        <f t="shared" si="7"/>
        <v>#DIV/0!</v>
      </c>
      <c r="I91" s="10">
        <f t="shared" si="8"/>
        <v>0</v>
      </c>
    </row>
    <row r="92" spans="1:10" s="14" customFormat="1" ht="15" customHeight="1" x14ac:dyDescent="0.3">
      <c r="A92" s="12" t="s">
        <v>77</v>
      </c>
      <c r="B92" s="16">
        <f>B45+B54+B56+B59+B64+B68+B75+B77+B82+B85+B87+B89</f>
        <v>377966.3</v>
      </c>
      <c r="C92" s="13">
        <f>C45+C54+C56+C59+C64+C68+C75+C77+C82+C85+C87+C89</f>
        <v>100.00000000000001</v>
      </c>
      <c r="D92" s="16">
        <f>D45+D54+D56+D59+D64+D68+D75+D77+D82+D85+D87+D89</f>
        <v>762062.7</v>
      </c>
      <c r="E92" s="13"/>
      <c r="F92" s="16">
        <f>F45+F54+F56+F59+F64+F68+F75+F77+F82+F85+F87+F89</f>
        <v>428497.29999999981</v>
      </c>
      <c r="G92" s="13"/>
      <c r="H92" s="9">
        <f t="shared" si="7"/>
        <v>13.3691813264833</v>
      </c>
      <c r="I92" s="10">
        <f t="shared" si="8"/>
        <v>56.228614784583975</v>
      </c>
    </row>
    <row r="93" spans="1:10" ht="115.5" customHeight="1" x14ac:dyDescent="0.3">
      <c r="A93" s="3" t="s">
        <v>78</v>
      </c>
      <c r="B93" s="17">
        <v>130738.6</v>
      </c>
      <c r="C93" s="9">
        <f>B93/B92*100</f>
        <v>34.590015035732023</v>
      </c>
      <c r="D93" s="17">
        <v>221274.7</v>
      </c>
      <c r="E93" s="9">
        <f t="shared" ref="E93:G93" si="10">D93/D92*100</f>
        <v>29.036285334526941</v>
      </c>
      <c r="F93" s="17">
        <v>128024.5</v>
      </c>
      <c r="G93" s="9">
        <f t="shared" si="10"/>
        <v>29.877551153764575</v>
      </c>
      <c r="H93" s="9">
        <f t="shared" si="7"/>
        <v>-2.0759745017921318</v>
      </c>
      <c r="I93" s="10">
        <f t="shared" si="8"/>
        <v>57.857721646442187</v>
      </c>
      <c r="J93" s="18"/>
    </row>
    <row r="94" spans="1:10" ht="51.75" customHeight="1" x14ac:dyDescent="0.3">
      <c r="A94" s="3" t="s">
        <v>79</v>
      </c>
      <c r="B94" s="17">
        <v>49944.5</v>
      </c>
      <c r="C94" s="9">
        <f>B94/B92*100</f>
        <v>13.214008762156837</v>
      </c>
      <c r="D94" s="17">
        <v>121717.8</v>
      </c>
      <c r="E94" s="9">
        <f t="shared" ref="E94:G94" si="11">D94/D92*100</f>
        <v>15.972150323063969</v>
      </c>
      <c r="F94" s="17">
        <v>49301.9</v>
      </c>
      <c r="G94" s="9">
        <f t="shared" si="11"/>
        <v>11.50576678079419</v>
      </c>
      <c r="H94" s="9">
        <f t="shared" si="7"/>
        <v>-1.2866281572545546</v>
      </c>
      <c r="I94" s="10">
        <f t="shared" si="8"/>
        <v>40.505086355487855</v>
      </c>
    </row>
    <row r="95" spans="1:10" ht="26.25" customHeight="1" x14ac:dyDescent="0.3">
      <c r="A95" s="3" t="s">
        <v>80</v>
      </c>
      <c r="B95" s="17">
        <v>5397.7</v>
      </c>
      <c r="C95" s="9">
        <f>B95/B92*100</f>
        <v>1.4280902821230357</v>
      </c>
      <c r="D95" s="17">
        <v>12487</v>
      </c>
      <c r="E95" s="9">
        <f t="shared" ref="E95:G95" si="12">D95/D92*100</f>
        <v>1.6385790827972555</v>
      </c>
      <c r="F95" s="17">
        <v>8974.1</v>
      </c>
      <c r="G95" s="9">
        <f t="shared" si="12"/>
        <v>2.0943189140281642</v>
      </c>
      <c r="H95" s="9">
        <f t="shared" si="7"/>
        <v>66.257850565981812</v>
      </c>
      <c r="I95" s="10">
        <f t="shared" si="8"/>
        <v>71.867542243933684</v>
      </c>
    </row>
    <row r="96" spans="1:10" ht="51.75" customHeight="1" x14ac:dyDescent="0.3">
      <c r="A96" s="3" t="s">
        <v>81</v>
      </c>
      <c r="B96" s="17">
        <v>4879</v>
      </c>
      <c r="C96" s="9">
        <f>B96/B92*100</f>
        <v>1.2908558249769888</v>
      </c>
      <c r="D96" s="17">
        <v>11807.9</v>
      </c>
      <c r="E96" s="9">
        <f t="shared" ref="E96:G96" si="13">D96/D92*100</f>
        <v>1.5494656804486036</v>
      </c>
      <c r="F96" s="17">
        <v>6805.2</v>
      </c>
      <c r="G96" s="9">
        <f t="shared" si="13"/>
        <v>1.5881546978242345</v>
      </c>
      <c r="H96" s="9">
        <f t="shared" si="7"/>
        <v>39.479401516704229</v>
      </c>
      <c r="I96" s="10">
        <f t="shared" si="8"/>
        <v>57.632601902116377</v>
      </c>
    </row>
    <row r="97" spans="1:10" ht="15" customHeight="1" x14ac:dyDescent="0.3">
      <c r="A97" s="3" t="s">
        <v>82</v>
      </c>
      <c r="B97" s="17">
        <v>0</v>
      </c>
      <c r="C97" s="9">
        <f>B97/B92*100</f>
        <v>0</v>
      </c>
      <c r="D97" s="17">
        <v>1741.2</v>
      </c>
      <c r="E97" s="9">
        <f t="shared" ref="E97:G97" si="14">D97/D92*100</f>
        <v>0.22848513645924415</v>
      </c>
      <c r="F97" s="17">
        <v>0</v>
      </c>
      <c r="G97" s="9">
        <f t="shared" si="14"/>
        <v>0</v>
      </c>
      <c r="H97" s="9" t="e">
        <f t="shared" si="7"/>
        <v>#DIV/0!</v>
      </c>
      <c r="I97" s="10">
        <f t="shared" si="8"/>
        <v>0</v>
      </c>
      <c r="J97" s="18"/>
    </row>
    <row r="98" spans="1:10" ht="51.75" customHeight="1" x14ac:dyDescent="0.3">
      <c r="A98" s="3" t="s">
        <v>83</v>
      </c>
      <c r="B98" s="17">
        <v>185633.2</v>
      </c>
      <c r="C98" s="9">
        <f>B98/B92*100</f>
        <v>49.113690823758631</v>
      </c>
      <c r="D98" s="17">
        <v>372268.9</v>
      </c>
      <c r="E98" s="9">
        <f t="shared" ref="E98:G98" si="15">D98/D92*100</f>
        <v>48.850166790737831</v>
      </c>
      <c r="F98" s="17">
        <v>232559.5</v>
      </c>
      <c r="G98" s="9">
        <f t="shared" si="15"/>
        <v>54.273270800072751</v>
      </c>
      <c r="H98" s="9">
        <f t="shared" si="7"/>
        <v>25.279044912224748</v>
      </c>
      <c r="I98" s="10">
        <f t="shared" si="8"/>
        <v>62.470837612274352</v>
      </c>
    </row>
    <row r="99" spans="1:10" ht="42" customHeight="1" x14ac:dyDescent="0.3">
      <c r="A99" s="3" t="s">
        <v>84</v>
      </c>
      <c r="B99" s="17">
        <v>44.8</v>
      </c>
      <c r="C99" s="9">
        <f>B99/B92*100</f>
        <v>1.1852908579415677E-2</v>
      </c>
      <c r="D99" s="17">
        <v>1473.1</v>
      </c>
      <c r="E99" s="9">
        <f t="shared" ref="E99:G99" si="16">D99/D92*100</f>
        <v>0.19330430422588588</v>
      </c>
      <c r="F99" s="17">
        <v>40.6</v>
      </c>
      <c r="G99" s="9">
        <f t="shared" si="16"/>
        <v>9.4749721876894021E-3</v>
      </c>
      <c r="H99" s="9">
        <f t="shared" si="7"/>
        <v>-9.3749999999999858</v>
      </c>
      <c r="I99" s="10">
        <f t="shared" si="8"/>
        <v>2.7560925938497052</v>
      </c>
    </row>
    <row r="100" spans="1:10" ht="15" customHeight="1" x14ac:dyDescent="0.3">
      <c r="A100" s="3" t="s">
        <v>85</v>
      </c>
      <c r="B100" s="17">
        <f>SUM(B101:B105)</f>
        <v>1328.5</v>
      </c>
      <c r="C100" s="9">
        <f>B100/B92*100</f>
        <v>0.35148636267307426</v>
      </c>
      <c r="D100" s="17">
        <f>SUM(D101:D105)</f>
        <v>19292.099999999999</v>
      </c>
      <c r="E100" s="9">
        <f t="shared" ref="E100:G100" si="17">D100/D92*100</f>
        <v>2.5315633477402844</v>
      </c>
      <c r="F100" s="17">
        <f>SUM(F101:F105)</f>
        <v>2791.5</v>
      </c>
      <c r="G100" s="9">
        <f t="shared" si="17"/>
        <v>0.65146268132844731</v>
      </c>
      <c r="H100" s="9">
        <f t="shared" si="7"/>
        <v>110.12420022581861</v>
      </c>
      <c r="I100" s="10">
        <f t="shared" si="8"/>
        <v>14.469653381435926</v>
      </c>
    </row>
    <row r="101" spans="1:10" ht="77.25" customHeight="1" x14ac:dyDescent="0.3">
      <c r="A101" s="3" t="s">
        <v>86</v>
      </c>
      <c r="B101" s="17">
        <v>214.1</v>
      </c>
      <c r="C101" s="9">
        <f>B101/B92*100</f>
        <v>5.6645261760109304E-2</v>
      </c>
      <c r="D101" s="17">
        <v>2227.8000000000002</v>
      </c>
      <c r="E101" s="9">
        <f t="shared" ref="E101:G101" si="18">D101/D92*100</f>
        <v>0.29233815012859182</v>
      </c>
      <c r="F101" s="17">
        <v>1537.8</v>
      </c>
      <c r="G101" s="9">
        <f t="shared" si="18"/>
        <v>0.35888207463617638</v>
      </c>
      <c r="H101" s="9">
        <f t="shared" si="7"/>
        <v>618.2624941616067</v>
      </c>
      <c r="I101" s="10">
        <f t="shared" si="8"/>
        <v>69.027740371667107</v>
      </c>
    </row>
    <row r="102" spans="1:10" ht="15" customHeight="1" x14ac:dyDescent="0.3">
      <c r="A102" s="3" t="s">
        <v>87</v>
      </c>
      <c r="B102" s="17">
        <v>859</v>
      </c>
      <c r="C102" s="9">
        <f>B102/B92*100</f>
        <v>0.22726893905620688</v>
      </c>
      <c r="D102" s="17">
        <v>221.5</v>
      </c>
      <c r="E102" s="9">
        <f>D102/D92*100</f>
        <v>2.9065849830991596E-2</v>
      </c>
      <c r="F102" s="17">
        <v>221.4</v>
      </c>
      <c r="G102" s="9">
        <f>F102/F92*100</f>
        <v>5.1668937003803782E-2</v>
      </c>
      <c r="H102" s="9">
        <f t="shared" si="7"/>
        <v>-74.22584400465658</v>
      </c>
      <c r="I102" s="10">
        <f t="shared" si="8"/>
        <v>99.954853273137701</v>
      </c>
    </row>
    <row r="103" spans="1:10" ht="26.25" customHeight="1" x14ac:dyDescent="0.3">
      <c r="A103" s="3" t="s">
        <v>88</v>
      </c>
      <c r="B103" s="17">
        <v>255.4</v>
      </c>
      <c r="C103" s="9">
        <f>B103/B92*100</f>
        <v>6.7572161856758128E-2</v>
      </c>
      <c r="D103" s="17">
        <v>722.4</v>
      </c>
      <c r="E103" s="9">
        <f>D103/D92*100</f>
        <v>9.4795349516516164E-2</v>
      </c>
      <c r="F103" s="17">
        <v>276.5</v>
      </c>
      <c r="G103" s="9">
        <f>F103/F92*100</f>
        <v>6.4527827829953685E-2</v>
      </c>
      <c r="H103" s="9">
        <f t="shared" si="7"/>
        <v>8.2615505090054739</v>
      </c>
      <c r="I103" s="10">
        <f t="shared" si="8"/>
        <v>38.275193798449614</v>
      </c>
    </row>
    <row r="104" spans="1:10" ht="15" customHeight="1" x14ac:dyDescent="0.3">
      <c r="A104" s="3" t="s">
        <v>89</v>
      </c>
      <c r="B104" s="17">
        <v>0</v>
      </c>
      <c r="C104" s="9">
        <f>B104/B92*100</f>
        <v>0</v>
      </c>
      <c r="D104" s="17">
        <v>15304.6</v>
      </c>
      <c r="E104" s="9">
        <f>D104/D92*100</f>
        <v>2.0083124393832685</v>
      </c>
      <c r="F104" s="17">
        <v>0</v>
      </c>
      <c r="G104" s="9">
        <f>F104/F92*100</f>
        <v>0</v>
      </c>
      <c r="H104" s="9" t="e">
        <f t="shared" si="7"/>
        <v>#DIV/0!</v>
      </c>
      <c r="I104" s="10">
        <f t="shared" si="8"/>
        <v>0</v>
      </c>
    </row>
    <row r="105" spans="1:10" ht="15" customHeight="1" x14ac:dyDescent="0.3">
      <c r="A105" s="3" t="s">
        <v>90</v>
      </c>
      <c r="B105" s="17">
        <v>0</v>
      </c>
      <c r="C105" s="9">
        <f>B105/B92*100</f>
        <v>0</v>
      </c>
      <c r="D105" s="17">
        <v>815.8</v>
      </c>
      <c r="E105" s="9">
        <f>D105/D92*100</f>
        <v>0.10705155888091622</v>
      </c>
      <c r="F105" s="17">
        <v>755.8</v>
      </c>
      <c r="G105" s="9">
        <f>F105/F92*100</f>
        <v>0.17638384185851352</v>
      </c>
      <c r="H105" s="9" t="e">
        <f t="shared" si="7"/>
        <v>#DIV/0!</v>
      </c>
      <c r="I105" s="10">
        <f t="shared" si="8"/>
        <v>92.645256190242705</v>
      </c>
    </row>
    <row r="106" spans="1:10" ht="26.25" customHeight="1" x14ac:dyDescent="0.3">
      <c r="A106" s="3" t="s">
        <v>91</v>
      </c>
      <c r="B106" s="17">
        <f>B44-B92</f>
        <v>-2587.2999999999884</v>
      </c>
      <c r="C106" s="9"/>
      <c r="D106" s="17">
        <f>D44-D92</f>
        <v>-26375.699999999953</v>
      </c>
      <c r="E106" s="9"/>
      <c r="F106" s="17">
        <f>F44-F92</f>
        <v>31525.300000000221</v>
      </c>
      <c r="G106" s="9"/>
      <c r="H106" s="9"/>
      <c r="I106" s="9"/>
    </row>
    <row r="107" spans="1:10" x14ac:dyDescent="0.3">
      <c r="A107" s="27" t="s">
        <v>92</v>
      </c>
      <c r="B107" s="28"/>
      <c r="C107" s="28"/>
      <c r="D107" s="28"/>
      <c r="E107" s="28"/>
      <c r="F107" s="28"/>
      <c r="G107" s="28"/>
      <c r="H107" s="28"/>
      <c r="I107" s="29"/>
    </row>
    <row r="108" spans="1:10" ht="64.5" customHeight="1" x14ac:dyDescent="0.3">
      <c r="A108" s="3" t="s">
        <v>93</v>
      </c>
      <c r="B108" s="7"/>
      <c r="C108" s="8"/>
      <c r="D108" s="8"/>
      <c r="E108" s="8"/>
      <c r="F108" s="8"/>
      <c r="G108" s="8"/>
      <c r="H108" s="8"/>
      <c r="I108" s="8"/>
    </row>
    <row r="109" spans="1:10" ht="39" customHeight="1" x14ac:dyDescent="0.3">
      <c r="A109" s="3" t="s">
        <v>94</v>
      </c>
      <c r="B109" s="7"/>
      <c r="C109" s="8"/>
      <c r="D109" s="8">
        <v>12550</v>
      </c>
      <c r="E109" s="8"/>
      <c r="F109" s="8"/>
      <c r="G109" s="8"/>
      <c r="H109" s="8"/>
      <c r="I109" s="8"/>
    </row>
    <row r="110" spans="1:10" ht="39" customHeight="1" x14ac:dyDescent="0.3">
      <c r="A110" s="3" t="s">
        <v>95</v>
      </c>
      <c r="B110" s="7"/>
      <c r="C110" s="8"/>
      <c r="D110" s="8">
        <v>-35469</v>
      </c>
      <c r="E110" s="8"/>
      <c r="F110" s="8">
        <v>-20690</v>
      </c>
      <c r="G110" s="8"/>
      <c r="H110" s="8"/>
      <c r="I110" s="8"/>
    </row>
    <row r="111" spans="1:10" ht="39" customHeight="1" x14ac:dyDescent="0.3">
      <c r="A111" s="3" t="s">
        <v>96</v>
      </c>
      <c r="B111" s="7"/>
      <c r="C111" s="8"/>
      <c r="D111" s="8"/>
      <c r="E111" s="8"/>
      <c r="F111" s="8"/>
      <c r="G111" s="8"/>
      <c r="H111" s="8"/>
      <c r="I111" s="8"/>
    </row>
    <row r="112" spans="1:10" ht="51.75" customHeight="1" x14ac:dyDescent="0.3">
      <c r="A112" s="3" t="s">
        <v>97</v>
      </c>
      <c r="B112" s="7"/>
      <c r="C112" s="8"/>
      <c r="D112" s="8"/>
      <c r="E112" s="8"/>
      <c r="F112" s="8"/>
      <c r="G112" s="8"/>
      <c r="H112" s="8"/>
      <c r="I112" s="8"/>
    </row>
    <row r="113" spans="1:9" ht="51.75" customHeight="1" x14ac:dyDescent="0.3">
      <c r="A113" s="3" t="s">
        <v>98</v>
      </c>
      <c r="B113" s="7"/>
      <c r="C113" s="8"/>
      <c r="D113" s="8"/>
      <c r="E113" s="8"/>
      <c r="F113" s="8"/>
      <c r="G113" s="8"/>
      <c r="H113" s="8"/>
      <c r="I113" s="8"/>
    </row>
    <row r="114" spans="1:9" ht="39" customHeight="1" x14ac:dyDescent="0.3">
      <c r="A114" s="3" t="s">
        <v>99</v>
      </c>
      <c r="B114" s="7"/>
      <c r="C114" s="8"/>
      <c r="D114" s="8"/>
      <c r="E114" s="8"/>
      <c r="F114" s="8"/>
      <c r="G114" s="8"/>
      <c r="H114" s="8"/>
      <c r="I114" s="8"/>
    </row>
    <row r="115" spans="1:9" ht="39" customHeight="1" x14ac:dyDescent="0.3">
      <c r="A115" s="3" t="s">
        <v>100</v>
      </c>
      <c r="B115" s="21">
        <v>2587</v>
      </c>
      <c r="C115" s="8"/>
      <c r="D115" s="8">
        <v>37334</v>
      </c>
      <c r="E115" s="8"/>
      <c r="F115" s="8">
        <v>-10835</v>
      </c>
      <c r="G115" s="8"/>
      <c r="H115" s="8"/>
      <c r="I115" s="8"/>
    </row>
    <row r="116" spans="1:9" ht="39" customHeight="1" x14ac:dyDescent="0.3">
      <c r="A116" s="3" t="s">
        <v>101</v>
      </c>
      <c r="B116" s="22">
        <f t="shared" ref="B116" si="19">SUM(B108:B115)</f>
        <v>2587</v>
      </c>
      <c r="C116" s="7"/>
      <c r="D116" s="7">
        <f t="shared" ref="D116:F116" si="20">SUM(D108:D115)</f>
        <v>14415</v>
      </c>
      <c r="E116" s="7"/>
      <c r="F116" s="7">
        <f t="shared" si="20"/>
        <v>-31525</v>
      </c>
      <c r="G116" s="8"/>
      <c r="H116" s="8"/>
      <c r="I116" s="8"/>
    </row>
    <row r="117" spans="1:9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3">
      <c r="A118" s="1"/>
      <c r="B118" s="1"/>
      <c r="C118" s="1"/>
      <c r="D118" s="6"/>
      <c r="E118" s="1"/>
      <c r="F118" s="1"/>
      <c r="G118" s="1"/>
      <c r="H118" s="1"/>
      <c r="I118" s="1"/>
    </row>
  </sheetData>
  <autoFilter ref="A6:I116" xr:uid="{00000000-0009-0000-0000-000000000000}"/>
  <mergeCells count="3">
    <mergeCell ref="A2:I2"/>
    <mergeCell ref="A7:I7"/>
    <mergeCell ref="A107:I107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2025-08-13T06:15:37Z</dcterms:modified>
</cp:coreProperties>
</file>