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54\save\14 ИНФОРМАЦИЯ НА САЙТ\2025 год\Исполнение консолидация 2025\"/>
    </mc:Choice>
  </mc:AlternateContent>
  <xr:revisionPtr revIDLastSave="0" documentId="13_ncr:1_{1B55690A-7950-4C86-B0FD-CBB3107DFB0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Информация" sheetId="1" r:id="rId1"/>
  </sheets>
  <definedNames>
    <definedName name="_xlnm._FilterDatabase" localSheetId="0" hidden="1">Информация!$A$6:$I$116</definedName>
  </definedNames>
  <calcPr calcId="191029"/>
</workbook>
</file>

<file path=xl/calcChain.xml><?xml version="1.0" encoding="utf-8"?>
<calcChain xmlns="http://schemas.openxmlformats.org/spreadsheetml/2006/main">
  <c r="F56" i="1" l="1"/>
  <c r="F35" i="1"/>
  <c r="F75" i="1" l="1"/>
  <c r="B116" i="1"/>
  <c r="B35" i="1" l="1"/>
  <c r="B34" i="1" s="1"/>
  <c r="B33" i="1" s="1"/>
  <c r="B26" i="1"/>
  <c r="B20" i="1"/>
  <c r="B15" i="1"/>
  <c r="B12" i="1"/>
  <c r="B11" i="1" s="1"/>
  <c r="B9" i="1"/>
  <c r="B8" i="1" l="1"/>
  <c r="B44" i="1" s="1"/>
  <c r="B100" i="1"/>
  <c r="D75" i="1" l="1"/>
  <c r="I60" i="1"/>
  <c r="H60" i="1"/>
  <c r="F59" i="1"/>
  <c r="D59" i="1"/>
  <c r="B59" i="1"/>
  <c r="F100" i="1" l="1"/>
  <c r="D89" i="1"/>
  <c r="B54" i="1"/>
  <c r="I40" i="1" l="1"/>
  <c r="I41" i="1"/>
  <c r="H40" i="1"/>
  <c r="H41" i="1"/>
  <c r="H42" i="1"/>
  <c r="H38" i="1"/>
  <c r="B45" i="1" l="1"/>
  <c r="C11" i="1" s="1"/>
  <c r="B89" i="1"/>
  <c r="B87" i="1"/>
  <c r="B85" i="1"/>
  <c r="B82" i="1"/>
  <c r="B77" i="1"/>
  <c r="B75" i="1"/>
  <c r="B68" i="1"/>
  <c r="B64" i="1"/>
  <c r="B56" i="1"/>
  <c r="H28" i="1"/>
  <c r="H27" i="1"/>
  <c r="I28" i="1"/>
  <c r="F26" i="1"/>
  <c r="H26" i="1" s="1"/>
  <c r="D26" i="1"/>
  <c r="I14" i="1"/>
  <c r="H14" i="1"/>
  <c r="F9" i="1"/>
  <c r="F12" i="1"/>
  <c r="F11" i="1" s="1"/>
  <c r="F15" i="1"/>
  <c r="F20" i="1"/>
  <c r="F34" i="1"/>
  <c r="F33" i="1" s="1"/>
  <c r="F8" i="1" l="1"/>
  <c r="F44" i="1" s="1"/>
  <c r="D116" i="1" l="1"/>
  <c r="I43" i="1"/>
  <c r="H43" i="1"/>
  <c r="I39" i="1"/>
  <c r="H39" i="1"/>
  <c r="I38" i="1"/>
  <c r="I36" i="1"/>
  <c r="H36" i="1"/>
  <c r="D35" i="1"/>
  <c r="D34" i="1" s="1"/>
  <c r="D33" i="1" s="1"/>
  <c r="I32" i="1"/>
  <c r="H32" i="1"/>
  <c r="I31" i="1"/>
  <c r="H31" i="1"/>
  <c r="I30" i="1"/>
  <c r="H30" i="1"/>
  <c r="I29" i="1"/>
  <c r="H29" i="1"/>
  <c r="I27" i="1"/>
  <c r="I25" i="1"/>
  <c r="H25" i="1"/>
  <c r="I23" i="1"/>
  <c r="H23" i="1"/>
  <c r="D20" i="1"/>
  <c r="I19" i="1"/>
  <c r="H19" i="1"/>
  <c r="I18" i="1"/>
  <c r="H17" i="1"/>
  <c r="I16" i="1"/>
  <c r="H16" i="1"/>
  <c r="D15" i="1"/>
  <c r="I13" i="1"/>
  <c r="H13" i="1"/>
  <c r="D12" i="1"/>
  <c r="D11" i="1" s="1"/>
  <c r="I10" i="1"/>
  <c r="H10" i="1"/>
  <c r="D9" i="1"/>
  <c r="D8" i="1" l="1"/>
  <c r="I34" i="1"/>
  <c r="I12" i="1"/>
  <c r="H15" i="1"/>
  <c r="I15" i="1"/>
  <c r="H9" i="1"/>
  <c r="I9" i="1"/>
  <c r="I11" i="1"/>
  <c r="H33" i="1"/>
  <c r="H34" i="1"/>
  <c r="H35" i="1"/>
  <c r="H11" i="1"/>
  <c r="H12" i="1"/>
  <c r="I33" i="1"/>
  <c r="I35" i="1"/>
  <c r="I26" i="1"/>
  <c r="D56" i="1"/>
  <c r="I57" i="1"/>
  <c r="H57" i="1"/>
  <c r="C26" i="1" l="1"/>
  <c r="C33" i="1"/>
  <c r="C8" i="1"/>
  <c r="G8" i="1"/>
  <c r="C41" i="1"/>
  <c r="C37" i="1"/>
  <c r="C32" i="1"/>
  <c r="C27" i="1"/>
  <c r="C22" i="1"/>
  <c r="C18" i="1"/>
  <c r="C13" i="1"/>
  <c r="C40" i="1"/>
  <c r="C36" i="1"/>
  <c r="C31" i="1"/>
  <c r="C25" i="1"/>
  <c r="C21" i="1"/>
  <c r="C17" i="1"/>
  <c r="C12" i="1"/>
  <c r="C43" i="1"/>
  <c r="C39" i="1"/>
  <c r="C35" i="1"/>
  <c r="C30" i="1"/>
  <c r="C24" i="1"/>
  <c r="C20" i="1"/>
  <c r="C16" i="1"/>
  <c r="C10" i="1"/>
  <c r="C42" i="1"/>
  <c r="C38" i="1"/>
  <c r="C29" i="1"/>
  <c r="C23" i="1"/>
  <c r="C19" i="1"/>
  <c r="C15" i="1"/>
  <c r="C9" i="1"/>
  <c r="D44" i="1"/>
  <c r="I8" i="1"/>
  <c r="I44" i="1" s="1"/>
  <c r="F89" i="1"/>
  <c r="H51" i="1"/>
  <c r="I51" i="1"/>
  <c r="I48" i="1"/>
  <c r="H48" i="1"/>
  <c r="H46" i="1"/>
  <c r="H49" i="1"/>
  <c r="H52" i="1"/>
  <c r="H55" i="1"/>
  <c r="D100" i="1"/>
  <c r="I46" i="1"/>
  <c r="I47" i="1"/>
  <c r="I49" i="1"/>
  <c r="I50" i="1"/>
  <c r="I52" i="1"/>
  <c r="I53" i="1"/>
  <c r="I55" i="1"/>
  <c r="I61" i="1"/>
  <c r="I62" i="1"/>
  <c r="I63" i="1"/>
  <c r="I65" i="1"/>
  <c r="I66" i="1"/>
  <c r="I67" i="1"/>
  <c r="I69" i="1"/>
  <c r="I70" i="1"/>
  <c r="I71" i="1"/>
  <c r="I72" i="1"/>
  <c r="I73" i="1"/>
  <c r="I74" i="1"/>
  <c r="I76" i="1"/>
  <c r="I78" i="1"/>
  <c r="I79" i="1"/>
  <c r="I80" i="1"/>
  <c r="I81" i="1"/>
  <c r="I83" i="1"/>
  <c r="I84" i="1"/>
  <c r="I86" i="1"/>
  <c r="I88" i="1"/>
  <c r="I91" i="1"/>
  <c r="I93" i="1"/>
  <c r="I94" i="1"/>
  <c r="I95" i="1"/>
  <c r="I96" i="1"/>
  <c r="I97" i="1"/>
  <c r="I98" i="1"/>
  <c r="I99" i="1"/>
  <c r="I101" i="1"/>
  <c r="I102" i="1"/>
  <c r="I103" i="1"/>
  <c r="I104" i="1"/>
  <c r="I105" i="1"/>
  <c r="H61" i="1"/>
  <c r="H62" i="1"/>
  <c r="H63" i="1"/>
  <c r="H65" i="1"/>
  <c r="H66" i="1"/>
  <c r="H67" i="1"/>
  <c r="H69" i="1"/>
  <c r="H70" i="1"/>
  <c r="H71" i="1"/>
  <c r="H72" i="1"/>
  <c r="H73" i="1"/>
  <c r="H74" i="1"/>
  <c r="H76" i="1"/>
  <c r="H78" i="1"/>
  <c r="H79" i="1"/>
  <c r="H80" i="1"/>
  <c r="H81" i="1"/>
  <c r="H83" i="1"/>
  <c r="H84" i="1"/>
  <c r="H86" i="1"/>
  <c r="H88" i="1"/>
  <c r="H91" i="1"/>
  <c r="H93" i="1"/>
  <c r="H94" i="1"/>
  <c r="H95" i="1"/>
  <c r="H96" i="1"/>
  <c r="H97" i="1"/>
  <c r="H98" i="1"/>
  <c r="H99" i="1"/>
  <c r="H101" i="1"/>
  <c r="H102" i="1"/>
  <c r="H103" i="1"/>
  <c r="H104" i="1"/>
  <c r="H105" i="1"/>
  <c r="H53" i="1"/>
  <c r="H50" i="1"/>
  <c r="H47" i="1"/>
  <c r="F87" i="1"/>
  <c r="D87" i="1"/>
  <c r="F85" i="1"/>
  <c r="D85" i="1"/>
  <c r="F82" i="1"/>
  <c r="D82" i="1"/>
  <c r="F77" i="1"/>
  <c r="D77" i="1"/>
  <c r="F68" i="1"/>
  <c r="D68" i="1"/>
  <c r="F64" i="1"/>
  <c r="D64" i="1"/>
  <c r="F54" i="1"/>
  <c r="F45" i="1"/>
  <c r="D54" i="1"/>
  <c r="D45" i="1"/>
  <c r="E28" i="1" s="1"/>
  <c r="C34" i="1" l="1"/>
  <c r="C44" i="1"/>
  <c r="H58" i="1"/>
  <c r="I58" i="1"/>
  <c r="E14" i="1"/>
  <c r="C14" i="1"/>
  <c r="C28" i="1"/>
  <c r="G28" i="1"/>
  <c r="G14" i="1"/>
  <c r="H8" i="1"/>
  <c r="H44" i="1" s="1"/>
  <c r="G42" i="1"/>
  <c r="G40" i="1"/>
  <c r="G38" i="1"/>
  <c r="G36" i="1"/>
  <c r="G34" i="1"/>
  <c r="G32" i="1"/>
  <c r="G30" i="1"/>
  <c r="G27" i="1"/>
  <c r="G25" i="1"/>
  <c r="G23" i="1"/>
  <c r="G21" i="1"/>
  <c r="G19" i="1"/>
  <c r="G17" i="1"/>
  <c r="G15" i="1"/>
  <c r="G12" i="1"/>
  <c r="G10" i="1"/>
  <c r="G43" i="1"/>
  <c r="G41" i="1"/>
  <c r="G39" i="1"/>
  <c r="G37" i="1"/>
  <c r="G35" i="1"/>
  <c r="G33" i="1"/>
  <c r="G44" i="1" s="1"/>
  <c r="G31" i="1"/>
  <c r="G29" i="1"/>
  <c r="G26" i="1"/>
  <c r="G24" i="1"/>
  <c r="G22" i="1"/>
  <c r="G20" i="1"/>
  <c r="G18" i="1"/>
  <c r="G16" i="1"/>
  <c r="G13" i="1"/>
  <c r="G11" i="1"/>
  <c r="G9" i="1"/>
  <c r="E42" i="1"/>
  <c r="E40" i="1"/>
  <c r="E38" i="1"/>
  <c r="E36" i="1"/>
  <c r="E34" i="1"/>
  <c r="E32" i="1"/>
  <c r="E30" i="1"/>
  <c r="E27" i="1"/>
  <c r="E25" i="1"/>
  <c r="E23" i="1"/>
  <c r="E21" i="1"/>
  <c r="E19" i="1"/>
  <c r="E17" i="1"/>
  <c r="E15" i="1"/>
  <c r="E12" i="1"/>
  <c r="E10" i="1"/>
  <c r="E43" i="1"/>
  <c r="E41" i="1"/>
  <c r="E39" i="1"/>
  <c r="E37" i="1"/>
  <c r="E35" i="1"/>
  <c r="E33" i="1"/>
  <c r="E31" i="1"/>
  <c r="E29" i="1"/>
  <c r="E26" i="1"/>
  <c r="E24" i="1"/>
  <c r="E22" i="1"/>
  <c r="E20" i="1"/>
  <c r="E18" i="1"/>
  <c r="E16" i="1"/>
  <c r="E13" i="1"/>
  <c r="E11" i="1"/>
  <c r="E9" i="1"/>
  <c r="E8" i="1"/>
  <c r="I56" i="1"/>
  <c r="I68" i="1"/>
  <c r="I77" i="1"/>
  <c r="I64" i="1"/>
  <c r="I82" i="1"/>
  <c r="I87" i="1"/>
  <c r="I75" i="1"/>
  <c r="I59" i="1"/>
  <c r="I85" i="1"/>
  <c r="I54" i="1"/>
  <c r="I100" i="1"/>
  <c r="I45" i="1"/>
  <c r="H100" i="1"/>
  <c r="H89" i="1"/>
  <c r="H87" i="1"/>
  <c r="H85" i="1"/>
  <c r="H82" i="1"/>
  <c r="H77" i="1"/>
  <c r="H75" i="1"/>
  <c r="H68" i="1"/>
  <c r="H64" i="1"/>
  <c r="H59" i="1"/>
  <c r="H56" i="1"/>
  <c r="H54" i="1"/>
  <c r="H45" i="1"/>
  <c r="F92" i="1"/>
  <c r="G60" i="1" s="1"/>
  <c r="E44" i="1" l="1"/>
  <c r="G48" i="1"/>
  <c r="G57" i="1"/>
  <c r="G85" i="1"/>
  <c r="G68" i="1"/>
  <c r="G47" i="1"/>
  <c r="G83" i="1"/>
  <c r="G89" i="1"/>
  <c r="G80" i="1"/>
  <c r="G88" i="1"/>
  <c r="G79" i="1"/>
  <c r="G46" i="1"/>
  <c r="G64" i="1"/>
  <c r="G62" i="1"/>
  <c r="G91" i="1"/>
  <c r="G84" i="1"/>
  <c r="G72" i="1"/>
  <c r="G54" i="1"/>
  <c r="F106" i="1"/>
  <c r="F116" i="1" s="1"/>
  <c r="G87" i="1"/>
  <c r="G81" i="1"/>
  <c r="G70" i="1"/>
  <c r="G59" i="1"/>
  <c r="G86" i="1"/>
  <c r="G82" i="1"/>
  <c r="G74" i="1"/>
  <c r="G66" i="1"/>
  <c r="G56" i="1"/>
  <c r="G52" i="1"/>
  <c r="G49" i="1"/>
  <c r="B92" i="1"/>
  <c r="G45" i="1"/>
  <c r="G75" i="1"/>
  <c r="G73" i="1"/>
  <c r="G71" i="1"/>
  <c r="G69" i="1"/>
  <c r="G67" i="1"/>
  <c r="G65" i="1"/>
  <c r="G63" i="1"/>
  <c r="G61" i="1"/>
  <c r="G58" i="1"/>
  <c r="G55" i="1"/>
  <c r="G53" i="1"/>
  <c r="G50" i="1"/>
  <c r="C57" i="1" l="1"/>
  <c r="C60" i="1"/>
  <c r="C59" i="1"/>
  <c r="C48" i="1"/>
  <c r="H92" i="1"/>
  <c r="C105" i="1"/>
  <c r="C94" i="1"/>
  <c r="C61" i="1"/>
  <c r="C93" i="1"/>
  <c r="C95" i="1"/>
  <c r="C45" i="1"/>
  <c r="C62" i="1"/>
  <c r="C58" i="1"/>
  <c r="C77" i="1"/>
  <c r="C54" i="1"/>
  <c r="C68" i="1"/>
  <c r="C80" i="1"/>
  <c r="C81" i="1"/>
  <c r="C98" i="1"/>
  <c r="C65" i="1"/>
  <c r="C88" i="1"/>
  <c r="C103" i="1"/>
  <c r="C53" i="1"/>
  <c r="C72" i="1"/>
  <c r="C96" i="1"/>
  <c r="C46" i="1"/>
  <c r="C49" i="1"/>
  <c r="C74" i="1"/>
  <c r="C97" i="1"/>
  <c r="C47" i="1"/>
  <c r="C64" i="1"/>
  <c r="C86" i="1"/>
  <c r="C89" i="1"/>
  <c r="C73" i="1"/>
  <c r="C55" i="1"/>
  <c r="C76" i="1"/>
  <c r="C78" i="1"/>
  <c r="C101" i="1"/>
  <c r="C66" i="1"/>
  <c r="C56" i="1"/>
  <c r="C79" i="1"/>
  <c r="C102" i="1"/>
  <c r="C67" i="1"/>
  <c r="C70" i="1"/>
  <c r="C91" i="1"/>
  <c r="C82" i="1"/>
  <c r="C85" i="1"/>
  <c r="C69" i="1"/>
  <c r="C50" i="1"/>
  <c r="C100" i="1"/>
  <c r="C83" i="1"/>
  <c r="B106" i="1"/>
  <c r="C87" i="1"/>
  <c r="C63" i="1"/>
  <c r="C84" i="1"/>
  <c r="C71" i="1"/>
  <c r="C52" i="1"/>
  <c r="C75" i="1"/>
  <c r="C99" i="1"/>
  <c r="C104" i="1"/>
  <c r="C92" i="1" l="1"/>
  <c r="G97" i="1"/>
  <c r="G94" i="1"/>
  <c r="G95" i="1"/>
  <c r="G100" i="1"/>
  <c r="G101" i="1"/>
  <c r="G98" i="1"/>
  <c r="G99" i="1"/>
  <c r="G77" i="1"/>
  <c r="G104" i="1"/>
  <c r="G105" i="1"/>
  <c r="G102" i="1"/>
  <c r="G103" i="1"/>
  <c r="G96" i="1"/>
  <c r="G93" i="1"/>
  <c r="G76" i="1"/>
  <c r="G78" i="1"/>
  <c r="I89" i="1"/>
  <c r="D92" i="1"/>
  <c r="E60" i="1" s="1"/>
  <c r="E89" i="1" l="1"/>
  <c r="E57" i="1"/>
  <c r="E46" i="1"/>
  <c r="E68" i="1"/>
  <c r="E73" i="1"/>
  <c r="E67" i="1"/>
  <c r="E75" i="1"/>
  <c r="E49" i="1"/>
  <c r="E64" i="1"/>
  <c r="E61" i="1"/>
  <c r="E94" i="1"/>
  <c r="E87" i="1"/>
  <c r="E85" i="1"/>
  <c r="E48" i="1"/>
  <c r="D106" i="1"/>
  <c r="E74" i="1"/>
  <c r="E59" i="1"/>
  <c r="E69" i="1"/>
  <c r="E71" i="1"/>
  <c r="E105" i="1"/>
  <c r="E65" i="1"/>
  <c r="E98" i="1"/>
  <c r="E72" i="1"/>
  <c r="E97" i="1"/>
  <c r="E76" i="1"/>
  <c r="E93" i="1"/>
  <c r="E103" i="1"/>
  <c r="E79" i="1"/>
  <c r="E82" i="1"/>
  <c r="E100" i="1"/>
  <c r="E91" i="1"/>
  <c r="E86" i="1"/>
  <c r="E47" i="1"/>
  <c r="E50" i="1"/>
  <c r="E81" i="1"/>
  <c r="E96" i="1"/>
  <c r="E62" i="1"/>
  <c r="E63" i="1"/>
  <c r="E53" i="1"/>
  <c r="E77" i="1"/>
  <c r="E52" i="1"/>
  <c r="E56" i="1"/>
  <c r="E45" i="1"/>
  <c r="E80" i="1"/>
  <c r="E95" i="1"/>
  <c r="E78" i="1"/>
  <c r="E70" i="1"/>
  <c r="E66" i="1"/>
  <c r="I92" i="1"/>
  <c r="E55" i="1"/>
  <c r="E102" i="1"/>
  <c r="E104" i="1"/>
  <c r="E83" i="1"/>
  <c r="E88" i="1"/>
  <c r="E99" i="1"/>
  <c r="E101" i="1"/>
  <c r="E84" i="1"/>
  <c r="E58" i="1"/>
  <c r="E54" i="1"/>
</calcChain>
</file>

<file path=xl/sharedStrings.xml><?xml version="1.0" encoding="utf-8"?>
<sst xmlns="http://schemas.openxmlformats.org/spreadsheetml/2006/main" count="123" uniqueCount="121">
  <si>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</si>
  <si>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</si>
  <si>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</si>
  <si>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</si>
  <si>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</si>
  <si>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</si>
  <si>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</si>
  <si>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Доходы бюджета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</si>
  <si>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</si>
  <si>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</si>
  <si>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</si>
  <si>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</si>
  <si>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</si>
  <si>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- доходы от уплаты акцизов на нефтепродукты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</si>
  <si>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</si>
  <si>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</si>
  <si>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</si>
  <si>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</si>
  <si>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</si>
  <si>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</si>
  <si>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</si>
  <si>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</si>
  <si>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</si>
  <si>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</si>
  <si>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</si>
  <si>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</si>
  <si>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</si>
  <si>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</si>
  <si>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</si>
  <si>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- Дотации на выравнивание уровня бюджетной обеспеченности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</si>
  <si>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</si>
  <si>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</si>
  <si>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</si>
  <si>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</si>
  <si>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</si>
  <si>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</si>
  <si>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</si>
  <si>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</si>
  <si>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</si>
  <si>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</si>
  <si>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</si>
  <si>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</si>
  <si>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</si>
  <si>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</si>
  <si>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</si>
  <si>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</si>
  <si>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</si>
  <si>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</si>
  <si>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</si>
  <si>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</si>
  <si>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</si>
  <si>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</si>
  <si>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</si>
  <si>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</si>
  <si>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</si>
  <si>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</si>
  <si>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</si>
  <si>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</si>
  <si>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</si>
  <si>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</si>
  <si>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</si>
  <si>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</si>
  <si>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</si>
  <si>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</si>
  <si>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</si>
  <si>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</si>
  <si>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</si>
  <si>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</si>
  <si>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</si>
  <si>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</si>
  <si>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</si>
  <si>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</si>
  <si>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</si>
  <si>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</si>
  <si>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СУБЪЕКТОВ РОССИЙСКОЙ ФЕДЕРАЦИИ И МУНИЦИПАЛЬНЫХ ОБРАЗОВАНИЙ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</si>
  <si>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</si>
  <si>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</si>
  <si>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Р А С Х О Д Ы - всего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</si>
  <si>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</si>
  <si>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</si>
  <si>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Социальное обеспечение и иные выплаты населению</t>
  </si>
  <si>
    <t>Капитальные вложения в объекты государственной (муниципальной) собственности</t>
  </si>
  <si>
    <t>Межбюджетные трансферты</t>
  </si>
  <si>
    <t>Предоставление субсидий бюджетным, автономным учреждениям и иным некоммерческим организациям</t>
  </si>
  <si>
    <t>Обслуживание государственного (муниципального) долга</t>
  </si>
  <si>
    <t>Иные бюджетные ассигнования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</si>
  <si>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</si>
  <si>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Исполнение судебных актов</t>
  </si>
  <si>
    <t>Уплата налогов, сборов и иных платежей</t>
  </si>
  <si>
    <t>Резервные средства</t>
  </si>
  <si>
    <t>Специальные расходы</t>
  </si>
  <si>
    <t>Результат исполнения бюджета (ДЕФИЦИТ/ПРОФИЦИТ)</t>
  </si>
  <si>
    <t>Источники финансирования дефицита бюджета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</si>
  <si>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</si>
  <si>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</si>
  <si>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</si>
  <si>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</si>
  <si>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</si>
  <si>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Бюджетные кредиты, предоставленные внутри страны в валюте Российской Федерации</t>
  </si>
  <si>
    <t>Операции по управлению остатками средств на счетах по учету средств бюджета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</si>
  <si>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</si>
  <si>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</si>
  <si>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Защита населения и территории от чрезвычайных ситуаций природного и техногенного характера, пожарная безопасность</t>
  </si>
  <si>
    <t>Функционирование высшего должностного лица субъекта Российской Федерации и муниципального образования</t>
  </si>
  <si>
    <t>Обеспечение выборов и рефероендумов</t>
  </si>
  <si>
    <t>Гражданская оборона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</si>
  <si>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</si>
  <si>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</si>
  <si>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</si>
  <si>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</si>
  <si>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</si>
  <si>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 xml:space="preserve">-  Дотации бюджетам на сбалансированность </t>
  </si>
  <si>
    <t>Субсидии бюджетам муниципальных районов</t>
  </si>
  <si>
    <t>Субвенции бюджетам муниципальных районов</t>
  </si>
  <si>
    <t>ТУРИСТИЧЕСКИЙ НАЛОГ</t>
  </si>
  <si>
    <t>Плата за использование лесов</t>
  </si>
  <si>
    <t>Общеэкономические вопросы</t>
  </si>
  <si>
    <t>Информация об исполнении консолидированного бюджета Пряжинского национального муниципального района за январь-октябрь 2025 года</t>
  </si>
  <si>
    <t>Факт на 01.11 .2024 (отчетный) год</t>
  </si>
  <si>
    <t>План на 2025 год по состоянию на 01.11.2025 (текущий) год</t>
  </si>
  <si>
    <t>Факт на 01.11.2025 (текущий)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</si>
</sst>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gt;=0.005]#,##0.00;[&lt;=-0.005]\-#,##0.00;#,##0.00"/>
    <numFmt numFmtId="165" formatCode="[&gt;=0.005]#,##0;[&lt;=-0.005]\-#,##0;#,##0"/>
    <numFmt numFmtId="166" formatCode="#,##0.0_ ;\-#,##0.0\ "/>
  </numFmts>
  <fonts count="7" x14ac:knownFonts="1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3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top" wrapText="1"/>
    </xf>
    <xf numFmtId="0" fontId="6" fillId="0" borderId="0" xfId="0" applyFont="1"/>
    <xf numFmtId="166" fontId="1" fillId="0" borderId="1" xfId="0" applyNumberFormat="1" applyFont="1" applyBorder="1" applyAlignment="1">
      <alignment horizontal="right" vertical="top" wrapText="1"/>
    </xf>
    <xf numFmtId="166" fontId="5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0" fillId="0" borderId="0" xfId="0" applyNumberFormat="1"/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65" fontId="3" fillId="2" borderId="1" xfId="0" applyNumberFormat="1" applyFont="1" applyFill="1" applyBorder="1" applyAlignment="1">
      <alignment vertical="top"/>
    </xf>
    <xf numFmtId="165" fontId="3" fillId="2" borderId="1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1" fillId="0" borderId="1" xfId="0" applyNumberFormat="1" applyFont="1" applyBorder="1" applyAlignment="1">
      <alignment horizontal="right" vertical="top" wrapText="1"/>
    </xf>
    <xf numFmtId="166" fontId="1" fillId="0" borderId="1" xfId="0" applyNumberFormat="1" applyFont="1" applyBorder="1" applyAlignment="1">
      <alignment horizontal="right" vertical="top" wrapText="1"/>
    </xf>
    <xf numFmtId="166" fontId="1" fillId="0" borderId="1" xfId="0" applyNumberFormat="1" applyFont="1" applyBorder="1" applyAlignment="1">
      <alignment horizontal="right" vertical="top" wrapText="1"/>
    </xf>
    <xf numFmtId="166" fontId="1" fillId="0" borderId="1" xfId="0" applyNumberFormat="1" applyFont="1" applyBorder="1" applyAlignment="1">
      <alignment horizontal="right" vertical="top" wrapText="1"/>
    </xf>
    <xf numFmtId="166" fontId="1" fillId="0" borderId="1" xfId="0" applyNumberFormat="1" applyFont="1" applyBorder="1" applyAlignment="1">
      <alignment horizontal="right" vertical="top" wrapText="1"/>
    </xf>
    <xf numFmtId="166" fontId="1" fillId="0" borderId="1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8"/>
  <sheetViews>
    <sheetView tabSelected="1" topLeftCell="A100" workbookViewId="0">
      <selection activeCell="F93" sqref="F93"/>
    </sheetView>
  </sheetViews>
  <sheetFormatPr defaultRowHeight="15" x14ac:dyDescent="0.25"/>
  <cols>
    <col min="1" max="1" width="28.5703125" customWidth="1"/>
    <col min="2" max="2" width="14.28515625" customWidth="1"/>
    <col min="3" max="3" width="10.28515625" customWidth="1"/>
    <col min="4" max="4" width="24" customWidth="1"/>
    <col min="5" max="5" width="10.28515625" customWidth="1"/>
    <col min="6" max="6" width="14.28515625" customWidth="1"/>
    <col min="7" max="7" width="10.28515625" customWidth="1"/>
    <col min="8" max="8" width="16.85546875" customWidth="1"/>
    <col min="9" max="9" width="14.28515625" customWidth="1"/>
    <col min="10" max="10" width="9.42578125" bestFit="1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35.25" customHeight="1" x14ac:dyDescent="0.25">
      <c r="A2" s="23" t="s">
        <v>117</v>
      </c>
      <c r="B2" s="23"/>
      <c r="C2" s="23"/>
      <c r="D2" s="23"/>
      <c r="E2" s="23"/>
      <c r="F2" s="23"/>
      <c r="G2" s="23"/>
      <c r="H2" s="23"/>
      <c r="I2" s="23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 x14ac:dyDescent="0.25">
      <c r="A5" s="2" t="s">
        <v>1</v>
      </c>
      <c r="B5" s="2" t="s">
        <v>118</v>
      </c>
      <c r="C5" s="11" t="s">
        <v>2</v>
      </c>
      <c r="D5" s="2" t="s">
        <v>119</v>
      </c>
      <c r="E5" s="2" t="s">
        <v>2</v>
      </c>
      <c r="F5" s="2" t="s">
        <v>120</v>
      </c>
      <c r="G5" s="2" t="s">
        <v>2</v>
      </c>
      <c r="H5" s="4" t="s">
        <v>3</v>
      </c>
      <c r="I5" s="4" t="s">
        <v>4</v>
      </c>
    </row>
    <row r="6" spans="1:9" ht="15" customHeight="1" x14ac:dyDescent="0.25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15" customHeight="1" x14ac:dyDescent="0.25">
      <c r="A7" s="24" t="s">
        <v>7</v>
      </c>
      <c r="B7" s="25"/>
      <c r="C7" s="25"/>
      <c r="D7" s="25"/>
      <c r="E7" s="25"/>
      <c r="F7" s="25"/>
      <c r="G7" s="25"/>
      <c r="H7" s="25"/>
      <c r="I7" s="26"/>
    </row>
    <row r="8" spans="1:9" ht="26.25" customHeight="1" x14ac:dyDescent="0.25">
      <c r="A8" s="3" t="s">
        <v>8</v>
      </c>
      <c r="B8" s="15">
        <f>B9+B11+B14+B23+B24+B25+B27+B28+B29+B30+B15+B20+B31+B32</f>
        <v>204530</v>
      </c>
      <c r="C8" s="15">
        <f>B8/B44*100</f>
        <v>37.444276625932538</v>
      </c>
      <c r="D8" s="15">
        <f>D9+D11+D15+D20+D23+D24+D25+D26+D29+D30+D31+D32+D14</f>
        <v>300430</v>
      </c>
      <c r="E8" s="15">
        <f>D8/D44*100</f>
        <v>38.634998733299817</v>
      </c>
      <c r="F8" s="15">
        <f>F9+F11+F15+F20+F23+F24+F25+F26+F29+F30+F31+F32+F14</f>
        <v>264354</v>
      </c>
      <c r="G8" s="10">
        <f>F8/F44*100</f>
        <v>37.400258055753625</v>
      </c>
      <c r="H8" s="10">
        <f>F8/B8*100-100</f>
        <v>29.249498851024299</v>
      </c>
      <c r="I8" s="10">
        <f>F8/D8*100</f>
        <v>87.991878307758881</v>
      </c>
    </row>
    <row r="9" spans="1:9" ht="26.25" customHeight="1" x14ac:dyDescent="0.25">
      <c r="A9" s="3" t="s">
        <v>9</v>
      </c>
      <c r="B9" s="15">
        <f>B10</f>
        <v>126543</v>
      </c>
      <c r="C9" s="15">
        <f>B9/B44*100</f>
        <v>23.166826857064397</v>
      </c>
      <c r="D9" s="15">
        <f>D10</f>
        <v>172766</v>
      </c>
      <c r="E9" s="15">
        <f>D9/D44*100</f>
        <v>22.217535502969994</v>
      </c>
      <c r="F9" s="15">
        <f>F10</f>
        <v>151355</v>
      </c>
      <c r="G9" s="10">
        <f>F9/F44*100</f>
        <v>21.413392867248422</v>
      </c>
      <c r="H9" s="10">
        <f t="shared" ref="H9:H43" si="0">F9/B9*100-100</f>
        <v>19.60756422717968</v>
      </c>
      <c r="I9" s="10">
        <f t="shared" ref="I9:I43" si="1">F9/D9*100</f>
        <v>87.606936550015618</v>
      </c>
    </row>
    <row r="10" spans="1:9" ht="28.5" customHeight="1" x14ac:dyDescent="0.25">
      <c r="A10" s="3" t="s">
        <v>10</v>
      </c>
      <c r="B10" s="43">
        <v>126543</v>
      </c>
      <c r="C10" s="15">
        <f>B10/B44*100</f>
        <v>23.166826857064397</v>
      </c>
      <c r="D10" s="15">
        <v>172766</v>
      </c>
      <c r="E10" s="15">
        <f>D10/D44*100</f>
        <v>22.217535502969994</v>
      </c>
      <c r="F10" s="15">
        <v>151355</v>
      </c>
      <c r="G10" s="10">
        <f>F10/F44*100</f>
        <v>21.413392867248422</v>
      </c>
      <c r="H10" s="10">
        <f t="shared" si="0"/>
        <v>19.60756422717968</v>
      </c>
      <c r="I10" s="10">
        <f t="shared" si="1"/>
        <v>87.606936550015618</v>
      </c>
    </row>
    <row r="11" spans="1:9" ht="64.5" customHeight="1" x14ac:dyDescent="0.25">
      <c r="A11" s="3" t="s">
        <v>11</v>
      </c>
      <c r="B11" s="15">
        <f>B12</f>
        <v>25077</v>
      </c>
      <c r="C11" s="15">
        <f>B11/B45*100</f>
        <v>39.036365136417906</v>
      </c>
      <c r="D11" s="15">
        <f>D12</f>
        <v>32233</v>
      </c>
      <c r="E11" s="15">
        <f>D11/D44*100</f>
        <v>4.1451316918099153</v>
      </c>
      <c r="F11" s="15">
        <f>F12</f>
        <v>25415</v>
      </c>
      <c r="G11" s="10">
        <f>F11/F44*100</f>
        <v>3.5956617205980557</v>
      </c>
      <c r="H11" s="10">
        <f t="shared" si="0"/>
        <v>1.3478486262312117</v>
      </c>
      <c r="I11" s="10">
        <f t="shared" si="1"/>
        <v>78.847764713182144</v>
      </c>
    </row>
    <row r="12" spans="1:9" ht="32.25" customHeight="1" x14ac:dyDescent="0.25">
      <c r="A12" s="3" t="s">
        <v>12</v>
      </c>
      <c r="B12" s="15">
        <f>B13</f>
        <v>25077</v>
      </c>
      <c r="C12" s="15">
        <f>B12/B44*100</f>
        <v>4.5909652615680345</v>
      </c>
      <c r="D12" s="15">
        <f>D13</f>
        <v>32233</v>
      </c>
      <c r="E12" s="15">
        <f>D12/D44*100</f>
        <v>4.1451316918099153</v>
      </c>
      <c r="F12" s="15">
        <f>F13</f>
        <v>25415</v>
      </c>
      <c r="G12" s="10">
        <f>F12/F44*100</f>
        <v>3.5956617205980557</v>
      </c>
      <c r="H12" s="10">
        <f t="shared" si="0"/>
        <v>1.3478486262312117</v>
      </c>
      <c r="I12" s="10">
        <f t="shared" si="1"/>
        <v>78.847764713182144</v>
      </c>
    </row>
    <row r="13" spans="1:9" ht="26.25" customHeight="1" x14ac:dyDescent="0.25">
      <c r="A13" s="3" t="s">
        <v>13</v>
      </c>
      <c r="B13" s="44">
        <v>25077</v>
      </c>
      <c r="C13" s="15">
        <f>B13/B44*100</f>
        <v>4.5909652615680345</v>
      </c>
      <c r="D13" s="15">
        <v>32233</v>
      </c>
      <c r="E13" s="15">
        <f>D13/D44*100</f>
        <v>4.1451316918099153</v>
      </c>
      <c r="F13" s="15">
        <v>25415</v>
      </c>
      <c r="G13" s="10">
        <f>F13/F44*100</f>
        <v>3.5956617205980557</v>
      </c>
      <c r="H13" s="10">
        <f t="shared" si="0"/>
        <v>1.3478486262312117</v>
      </c>
      <c r="I13" s="10">
        <f t="shared" si="1"/>
        <v>78.847764713182144</v>
      </c>
    </row>
    <row r="14" spans="1:9" ht="26.25" customHeight="1" x14ac:dyDescent="0.25">
      <c r="A14" s="3" t="s">
        <v>114</v>
      </c>
      <c r="B14" s="15">
        <v>0</v>
      </c>
      <c r="C14" s="15">
        <f>B14/B45*100</f>
        <v>0</v>
      </c>
      <c r="D14" s="15">
        <v>1918</v>
      </c>
      <c r="E14" s="15">
        <f>D14/D45*100</f>
        <v>1.6904933984381885</v>
      </c>
      <c r="F14" s="15">
        <v>1101</v>
      </c>
      <c r="G14" s="10">
        <f>F14/F45*100</f>
        <v>1.4327094996057121</v>
      </c>
      <c r="H14" s="10" t="e">
        <f t="shared" si="0"/>
        <v>#DIV/0!</v>
      </c>
      <c r="I14" s="10">
        <f t="shared" si="1"/>
        <v>57.403545359749742</v>
      </c>
    </row>
    <row r="15" spans="1:9" ht="26.25" customHeight="1" x14ac:dyDescent="0.25">
      <c r="A15" s="3" t="s">
        <v>14</v>
      </c>
      <c r="B15" s="15">
        <f>B16+B17+B18+B19</f>
        <v>4100</v>
      </c>
      <c r="C15" s="15">
        <f>B15/B44*100</f>
        <v>0.75060643507712022</v>
      </c>
      <c r="D15" s="15">
        <f>D16+D17+D18+D19</f>
        <v>5719</v>
      </c>
      <c r="E15" s="15">
        <f>D15/D44*100</f>
        <v>0.73545770314463144</v>
      </c>
      <c r="F15" s="15">
        <f>F16+F17+F18+F19</f>
        <v>5918</v>
      </c>
      <c r="G15" s="10">
        <f>F15/F44*100</f>
        <v>0.83726641992914796</v>
      </c>
      <c r="H15" s="10">
        <f t="shared" si="0"/>
        <v>44.341463414634148</v>
      </c>
      <c r="I15" s="10">
        <f t="shared" si="1"/>
        <v>103.47962930582271</v>
      </c>
    </row>
    <row r="16" spans="1:9" ht="41.25" customHeight="1" x14ac:dyDescent="0.25">
      <c r="A16" s="3" t="s">
        <v>15</v>
      </c>
      <c r="B16" s="45">
        <v>2427</v>
      </c>
      <c r="C16" s="15">
        <f>B16/B44*100</f>
        <v>0.44432239461760259</v>
      </c>
      <c r="D16" s="15">
        <v>2257</v>
      </c>
      <c r="E16" s="15">
        <f>D16/D44*100</f>
        <v>0.29024795173936579</v>
      </c>
      <c r="F16" s="15">
        <v>2508</v>
      </c>
      <c r="G16" s="10">
        <f>F16/F44*100</f>
        <v>0.35482666123391393</v>
      </c>
      <c r="H16" s="10">
        <f t="shared" si="0"/>
        <v>3.3374536464771296</v>
      </c>
      <c r="I16" s="10">
        <f t="shared" si="1"/>
        <v>111.12095702259637</v>
      </c>
    </row>
    <row r="17" spans="1:9" ht="44.25" customHeight="1" x14ac:dyDescent="0.25">
      <c r="A17" s="3" t="s">
        <v>106</v>
      </c>
      <c r="B17" s="45">
        <v>15</v>
      </c>
      <c r="C17" s="15">
        <f>B17/B44*100</f>
        <v>2.7461211039406836E-3</v>
      </c>
      <c r="D17" s="15">
        <v>0</v>
      </c>
      <c r="E17" s="15">
        <f>D17/D44*100</f>
        <v>0</v>
      </c>
      <c r="F17" s="15">
        <v>0</v>
      </c>
      <c r="G17" s="10">
        <f>F17/F44*100</f>
        <v>0</v>
      </c>
      <c r="H17" s="10">
        <f t="shared" si="0"/>
        <v>-100</v>
      </c>
      <c r="I17" s="10"/>
    </row>
    <row r="18" spans="1:9" ht="27" customHeight="1" x14ac:dyDescent="0.25">
      <c r="A18" s="3" t="s">
        <v>107</v>
      </c>
      <c r="B18" s="45">
        <v>719</v>
      </c>
      <c r="C18" s="15">
        <f>B18/B44*100</f>
        <v>0.1316307382488901</v>
      </c>
      <c r="D18" s="15">
        <v>2112</v>
      </c>
      <c r="E18" s="15">
        <f>D18/D44*100</f>
        <v>0.27160109617790901</v>
      </c>
      <c r="F18" s="15">
        <v>2112</v>
      </c>
      <c r="G18" s="10">
        <f>F18/F44*100</f>
        <v>0.29880139893382229</v>
      </c>
      <c r="H18" s="10"/>
      <c r="I18" s="10">
        <f t="shared" si="1"/>
        <v>100</v>
      </c>
    </row>
    <row r="19" spans="1:9" ht="39.75" customHeight="1" x14ac:dyDescent="0.25">
      <c r="A19" s="3" t="s">
        <v>108</v>
      </c>
      <c r="B19" s="45">
        <v>939</v>
      </c>
      <c r="C19" s="15">
        <f>B19/B44*100</f>
        <v>0.17190718110668682</v>
      </c>
      <c r="D19" s="15">
        <v>1350</v>
      </c>
      <c r="E19" s="15">
        <f>D19/D44*100</f>
        <v>0.17360865522735661</v>
      </c>
      <c r="F19" s="15">
        <v>1298</v>
      </c>
      <c r="G19" s="10">
        <f>F19/F44*100</f>
        <v>0.18363835976141163</v>
      </c>
      <c r="H19" s="10">
        <f t="shared" si="0"/>
        <v>38.232161874334395</v>
      </c>
      <c r="I19" s="10">
        <f t="shared" si="1"/>
        <v>96.148148148148152</v>
      </c>
    </row>
    <row r="20" spans="1:9" ht="15" customHeight="1" x14ac:dyDescent="0.25">
      <c r="A20" s="3" t="s">
        <v>16</v>
      </c>
      <c r="B20" s="15">
        <f>B21+B22</f>
        <v>8183</v>
      </c>
      <c r="C20" s="15">
        <f>B20/B44*100</f>
        <v>1.4981005995697743</v>
      </c>
      <c r="D20" s="15">
        <f>D21+D22</f>
        <v>15085</v>
      </c>
      <c r="E20" s="15">
        <f>D20/D44*100</f>
        <v>1.93991597341087</v>
      </c>
      <c r="F20" s="15">
        <f>F21+F22</f>
        <v>10293</v>
      </c>
      <c r="G20" s="10">
        <f>F20/F44*100</f>
        <v>1.45623238599708</v>
      </c>
      <c r="H20" s="10"/>
      <c r="I20" s="10"/>
    </row>
    <row r="21" spans="1:9" ht="26.25" customHeight="1" x14ac:dyDescent="0.25">
      <c r="A21" s="3" t="s">
        <v>109</v>
      </c>
      <c r="B21" s="46">
        <v>1775</v>
      </c>
      <c r="C21" s="15">
        <f>B21/B44*100</f>
        <v>0.32495766396631426</v>
      </c>
      <c r="D21" s="15">
        <v>3964</v>
      </c>
      <c r="E21" s="15">
        <f>D21/D44*100</f>
        <v>0.50976645134906784</v>
      </c>
      <c r="F21" s="15">
        <v>1791</v>
      </c>
      <c r="G21" s="10">
        <f>F21/F44*100</f>
        <v>0.25338698176632374</v>
      </c>
      <c r="H21" s="10"/>
      <c r="I21" s="10"/>
    </row>
    <row r="22" spans="1:9" ht="15" customHeight="1" x14ac:dyDescent="0.25">
      <c r="A22" s="3" t="s">
        <v>110</v>
      </c>
      <c r="B22" s="46">
        <v>6408</v>
      </c>
      <c r="C22" s="15">
        <f>B22/B44*100</f>
        <v>1.1731429356034602</v>
      </c>
      <c r="D22" s="15">
        <v>11121</v>
      </c>
      <c r="E22" s="15">
        <f>D22/D44*100</f>
        <v>1.4301495220618021</v>
      </c>
      <c r="F22" s="15">
        <v>8502</v>
      </c>
      <c r="G22" s="10">
        <f>F22/F44*100</f>
        <v>1.2028454042307561</v>
      </c>
      <c r="H22" s="10"/>
      <c r="I22" s="10"/>
    </row>
    <row r="23" spans="1:9" ht="25.5" customHeight="1" x14ac:dyDescent="0.25">
      <c r="A23" s="3" t="s">
        <v>17</v>
      </c>
      <c r="B23" s="47">
        <v>3135</v>
      </c>
      <c r="C23" s="15">
        <f>B23/B44*100</f>
        <v>0.57393931072360294</v>
      </c>
      <c r="D23" s="15">
        <v>6000</v>
      </c>
      <c r="E23" s="15">
        <f>D23/D44*100</f>
        <v>0.7715940232326961</v>
      </c>
      <c r="F23" s="15">
        <v>6722</v>
      </c>
      <c r="G23" s="10">
        <f>F23/F44*100</f>
        <v>0.9510146797505461</v>
      </c>
      <c r="H23" s="10">
        <f t="shared" si="0"/>
        <v>114.41786283891545</v>
      </c>
      <c r="I23" s="10">
        <f t="shared" si="1"/>
        <v>112.03333333333335</v>
      </c>
    </row>
    <row r="24" spans="1:9" ht="68.25" customHeight="1" x14ac:dyDescent="0.25">
      <c r="A24" s="3" t="s">
        <v>18</v>
      </c>
      <c r="B24" s="47">
        <v>0</v>
      </c>
      <c r="C24" s="15">
        <f>B24/B44*100</f>
        <v>0</v>
      </c>
      <c r="D24" s="15">
        <v>0</v>
      </c>
      <c r="E24" s="15">
        <f>D24/D44*100</f>
        <v>0</v>
      </c>
      <c r="F24" s="15">
        <v>0</v>
      </c>
      <c r="G24" s="10">
        <f>F24/F44*100</f>
        <v>0</v>
      </c>
      <c r="H24" s="10"/>
      <c r="I24" s="10"/>
    </row>
    <row r="25" spans="1:9" ht="37.5" customHeight="1" x14ac:dyDescent="0.25">
      <c r="A25" s="3" t="s">
        <v>19</v>
      </c>
      <c r="B25" s="47">
        <v>13187</v>
      </c>
      <c r="C25" s="15">
        <f>B25/B44*100</f>
        <v>2.4142065998443862</v>
      </c>
      <c r="D25" s="15">
        <v>18428</v>
      </c>
      <c r="E25" s="15">
        <f>D25/D44*100</f>
        <v>2.3698224433553539</v>
      </c>
      <c r="F25" s="15">
        <v>20363</v>
      </c>
      <c r="G25" s="10">
        <f>F25/F44*100</f>
        <v>2.880915192466583</v>
      </c>
      <c r="H25" s="10">
        <f t="shared" si="0"/>
        <v>54.417229089254562</v>
      </c>
      <c r="I25" s="10">
        <f t="shared" si="1"/>
        <v>110.5003255914912</v>
      </c>
    </row>
    <row r="26" spans="1:9" ht="40.15" customHeight="1" x14ac:dyDescent="0.25">
      <c r="A26" s="3" t="s">
        <v>20</v>
      </c>
      <c r="B26" s="15">
        <f>B27</f>
        <v>353</v>
      </c>
      <c r="C26" s="15">
        <f>B26/B44*100</f>
        <v>6.4625383312737428E-2</v>
      </c>
      <c r="D26" s="15">
        <f>D27+D28</f>
        <v>706</v>
      </c>
      <c r="E26" s="15">
        <f>D26/D44*100</f>
        <v>9.0790896733713905E-2</v>
      </c>
      <c r="F26" s="15">
        <f>F27+F28</f>
        <v>711</v>
      </c>
      <c r="G26" s="10">
        <f>F26/F44*100</f>
        <v>0.10059081185698278</v>
      </c>
      <c r="H26" s="10">
        <f t="shared" si="0"/>
        <v>101.41643059490085</v>
      </c>
      <c r="I26" s="10">
        <f t="shared" si="1"/>
        <v>100.70821529745042</v>
      </c>
    </row>
    <row r="27" spans="1:9" ht="39" customHeight="1" x14ac:dyDescent="0.25">
      <c r="A27" s="3" t="s">
        <v>21</v>
      </c>
      <c r="B27" s="48">
        <v>353</v>
      </c>
      <c r="C27" s="15">
        <f>B27/B44*100</f>
        <v>6.4625383312737428E-2</v>
      </c>
      <c r="D27" s="15">
        <v>500</v>
      </c>
      <c r="E27" s="15">
        <f>D27/D44*100</f>
        <v>6.4299501936058004E-2</v>
      </c>
      <c r="F27" s="15">
        <v>473</v>
      </c>
      <c r="G27" s="10">
        <f>F27/F44*100</f>
        <v>6.6919063302887272E-2</v>
      </c>
      <c r="H27" s="10">
        <f t="shared" si="0"/>
        <v>33.994334277620396</v>
      </c>
      <c r="I27" s="10">
        <f t="shared" si="1"/>
        <v>94.6</v>
      </c>
    </row>
    <row r="28" spans="1:9" ht="24.6" customHeight="1" x14ac:dyDescent="0.25">
      <c r="A28" s="3" t="s">
        <v>115</v>
      </c>
      <c r="B28" s="15">
        <v>0</v>
      </c>
      <c r="C28" s="15">
        <f>B28/B45*100</f>
        <v>0</v>
      </c>
      <c r="D28" s="15">
        <v>206</v>
      </c>
      <c r="E28" s="15">
        <f>D28/D45*100</f>
        <v>0.18156498439951346</v>
      </c>
      <c r="F28" s="15">
        <v>238</v>
      </c>
      <c r="G28" s="10">
        <f>F28/F45*100</f>
        <v>0.30970468747153451</v>
      </c>
      <c r="H28" s="10" t="e">
        <f t="shared" si="0"/>
        <v>#DIV/0!</v>
      </c>
      <c r="I28" s="10">
        <f t="shared" si="1"/>
        <v>115.53398058252426</v>
      </c>
    </row>
    <row r="29" spans="1:9" ht="64.5" customHeight="1" x14ac:dyDescent="0.25">
      <c r="A29" s="3" t="s">
        <v>22</v>
      </c>
      <c r="B29" s="15">
        <v>11557</v>
      </c>
      <c r="C29" s="15">
        <f>B29/B44*100</f>
        <v>2.1157947732161655</v>
      </c>
      <c r="D29" s="15">
        <v>13845</v>
      </c>
      <c r="E29" s="15">
        <f>D29/D44*100</f>
        <v>1.7804532086094462</v>
      </c>
      <c r="F29" s="15">
        <v>9429</v>
      </c>
      <c r="G29" s="10">
        <f>F29/F44*100</f>
        <v>1.3339954500696072</v>
      </c>
      <c r="H29" s="10">
        <f t="shared" si="0"/>
        <v>-18.413082980012121</v>
      </c>
      <c r="I29" s="10">
        <f t="shared" si="1"/>
        <v>68.104008667388953</v>
      </c>
    </row>
    <row r="30" spans="1:9" ht="64.5" customHeight="1" x14ac:dyDescent="0.25">
      <c r="A30" s="3" t="s">
        <v>23</v>
      </c>
      <c r="B30" s="15">
        <v>11358</v>
      </c>
      <c r="C30" s="15">
        <f>B30/B44*100</f>
        <v>2.0793628999038858</v>
      </c>
      <c r="D30" s="15">
        <v>31221</v>
      </c>
      <c r="E30" s="15">
        <f>D30/D44*100</f>
        <v>4.0149894998913336</v>
      </c>
      <c r="F30" s="15">
        <v>31034</v>
      </c>
      <c r="G30" s="10">
        <f>F30/F44*100</f>
        <v>4.3906262379319321</v>
      </c>
      <c r="H30" s="10">
        <f t="shared" si="0"/>
        <v>173.23472442331399</v>
      </c>
      <c r="I30" s="10">
        <f t="shared" si="1"/>
        <v>99.401044168988818</v>
      </c>
    </row>
    <row r="31" spans="1:9" ht="26.25" customHeight="1" x14ac:dyDescent="0.25">
      <c r="A31" s="3" t="s">
        <v>24</v>
      </c>
      <c r="B31" s="15">
        <v>918</v>
      </c>
      <c r="C31" s="15">
        <f>B31/B44*100</f>
        <v>0.16806261156116986</v>
      </c>
      <c r="D31" s="15">
        <v>2323</v>
      </c>
      <c r="E31" s="15">
        <f>D31/D44*100</f>
        <v>0.2987354859949255</v>
      </c>
      <c r="F31" s="15">
        <v>1852</v>
      </c>
      <c r="G31" s="10">
        <f>F31/F44*100</f>
        <v>0.26201713580749947</v>
      </c>
      <c r="H31" s="10">
        <f t="shared" si="0"/>
        <v>101.7429193899782</v>
      </c>
      <c r="I31" s="10">
        <f t="shared" si="1"/>
        <v>79.724494188549286</v>
      </c>
    </row>
    <row r="32" spans="1:9" ht="39" customHeight="1" x14ac:dyDescent="0.25">
      <c r="A32" s="3" t="s">
        <v>25</v>
      </c>
      <c r="B32" s="15">
        <v>119</v>
      </c>
      <c r="C32" s="15">
        <f>B32/B44*100</f>
        <v>2.1785894091262758E-2</v>
      </c>
      <c r="D32" s="15">
        <v>186</v>
      </c>
      <c r="E32" s="15">
        <f>D32/D44*100</f>
        <v>2.3919414720213576E-2</v>
      </c>
      <c r="F32" s="15">
        <v>161</v>
      </c>
      <c r="G32" s="10">
        <f>F32/F44*100</f>
        <v>2.2777947551299898E-2</v>
      </c>
      <c r="H32" s="10">
        <f t="shared" si="0"/>
        <v>35.29411764705884</v>
      </c>
      <c r="I32" s="10">
        <f t="shared" si="1"/>
        <v>86.55913978494624</v>
      </c>
    </row>
    <row r="33" spans="1:9" ht="26.25" customHeight="1" x14ac:dyDescent="0.25">
      <c r="A33" s="3" t="s">
        <v>26</v>
      </c>
      <c r="B33" s="15">
        <f t="shared" ref="B33" si="2">B34+B41+B42+B43</f>
        <v>341695</v>
      </c>
      <c r="C33" s="15">
        <f>B33/B44*100</f>
        <v>62.555723374067462</v>
      </c>
      <c r="D33" s="15">
        <f>D34+D41+D42+D43</f>
        <v>477181</v>
      </c>
      <c r="E33" s="15">
        <f>D33/D44*100</f>
        <v>61.36500126670019</v>
      </c>
      <c r="F33" s="15">
        <f t="shared" ref="F33" si="3">F34+F41+F42+F43</f>
        <v>442470</v>
      </c>
      <c r="G33" s="10">
        <f>F33/F44*100</f>
        <v>62.599741944246375</v>
      </c>
      <c r="H33" s="10">
        <f t="shared" si="0"/>
        <v>29.492676217094186</v>
      </c>
      <c r="I33" s="10">
        <f t="shared" si="1"/>
        <v>92.725821019696923</v>
      </c>
    </row>
    <row r="34" spans="1:9" ht="70.5" customHeight="1" x14ac:dyDescent="0.25">
      <c r="A34" s="3" t="s">
        <v>27</v>
      </c>
      <c r="B34" s="15">
        <f t="shared" ref="B34" si="4">B35+B38+B39+B40</f>
        <v>342507</v>
      </c>
      <c r="C34" s="15">
        <f t="shared" ref="C34" si="5">C35+C38+C39+C40</f>
        <v>62.704380063160784</v>
      </c>
      <c r="D34" s="15">
        <f>D35+D38+D39+D40</f>
        <v>476749</v>
      </c>
      <c r="E34" s="15">
        <f>D34/D44*100</f>
        <v>61.30944649702743</v>
      </c>
      <c r="F34" s="15">
        <f t="shared" ref="F34" si="6">F35+F38+F39+F40</f>
        <v>442096</v>
      </c>
      <c r="G34" s="10">
        <f>F34/F44*100</f>
        <v>62.546829196518516</v>
      </c>
      <c r="H34" s="10">
        <f t="shared" si="0"/>
        <v>29.076486028022771</v>
      </c>
      <c r="I34" s="10">
        <f t="shared" si="1"/>
        <v>92.731395346398202</v>
      </c>
    </row>
    <row r="35" spans="1:9" ht="51.75" customHeight="1" x14ac:dyDescent="0.25">
      <c r="A35" s="3" t="s">
        <v>28</v>
      </c>
      <c r="B35" s="15">
        <f>B36+B37</f>
        <v>54807</v>
      </c>
      <c r="C35" s="15">
        <f>B35/B44*100</f>
        <v>10.03377728957847</v>
      </c>
      <c r="D35" s="15">
        <f>D36+D37</f>
        <v>72338</v>
      </c>
      <c r="E35" s="15">
        <f>D35/D44*100</f>
        <v>9.3025947421011281</v>
      </c>
      <c r="F35" s="15">
        <f>F36+F37</f>
        <v>66310</v>
      </c>
      <c r="G35" s="10">
        <f>F35/F44*100</f>
        <v>9.3814018765633307</v>
      </c>
      <c r="H35" s="10">
        <f t="shared" si="0"/>
        <v>20.988194938602732</v>
      </c>
      <c r="I35" s="10">
        <f t="shared" si="1"/>
        <v>91.6668970665487</v>
      </c>
    </row>
    <row r="36" spans="1:9" ht="39" customHeight="1" x14ac:dyDescent="0.25">
      <c r="A36" s="3" t="s">
        <v>29</v>
      </c>
      <c r="B36" s="15">
        <v>54807</v>
      </c>
      <c r="C36" s="15">
        <f>B36/B44*100</f>
        <v>10.03377728957847</v>
      </c>
      <c r="D36" s="15">
        <v>72338</v>
      </c>
      <c r="E36" s="15">
        <f>D36/D44*100</f>
        <v>9.3025947421011281</v>
      </c>
      <c r="F36" s="15">
        <v>66310</v>
      </c>
      <c r="G36" s="10">
        <f>F36/F44*100</f>
        <v>9.3814018765633307</v>
      </c>
      <c r="H36" s="10">
        <f t="shared" si="0"/>
        <v>20.988194938602732</v>
      </c>
      <c r="I36" s="10">
        <f t="shared" si="1"/>
        <v>91.6668970665487</v>
      </c>
    </row>
    <row r="37" spans="1:9" ht="26.25" customHeight="1" x14ac:dyDescent="0.25">
      <c r="A37" s="19" t="s">
        <v>111</v>
      </c>
      <c r="B37" s="15">
        <v>0</v>
      </c>
      <c r="C37" s="15">
        <f>B37/B44*100</f>
        <v>0</v>
      </c>
      <c r="D37" s="15">
        <v>0</v>
      </c>
      <c r="E37" s="15">
        <f>D37/D44*100</f>
        <v>0</v>
      </c>
      <c r="F37" s="15">
        <v>0</v>
      </c>
      <c r="G37" s="10">
        <f>F37/F44*100</f>
        <v>0</v>
      </c>
      <c r="H37" s="10"/>
      <c r="I37" s="10"/>
    </row>
    <row r="38" spans="1:9" ht="26.25" customHeight="1" x14ac:dyDescent="0.25">
      <c r="A38" s="20" t="s">
        <v>112</v>
      </c>
      <c r="B38" s="15">
        <v>47854</v>
      </c>
      <c r="C38" s="15">
        <f>B38/B44*100</f>
        <v>8.7608586205318328</v>
      </c>
      <c r="D38" s="15">
        <v>70949</v>
      </c>
      <c r="E38" s="15">
        <f>D38/D44*100</f>
        <v>9.1239707257227582</v>
      </c>
      <c r="F38" s="15">
        <v>104179</v>
      </c>
      <c r="G38" s="10">
        <f>F38/F44*100</f>
        <v>14.739029800912249</v>
      </c>
      <c r="H38" s="10">
        <f t="shared" si="0"/>
        <v>117.70175951853554</v>
      </c>
      <c r="I38" s="10">
        <f t="shared" si="1"/>
        <v>146.83645999238891</v>
      </c>
    </row>
    <row r="39" spans="1:9" ht="26.25" customHeight="1" x14ac:dyDescent="0.25">
      <c r="A39" s="20" t="s">
        <v>113</v>
      </c>
      <c r="B39" s="15">
        <v>224909</v>
      </c>
      <c r="C39" s="15">
        <f>B39/B44*100</f>
        <v>41.17515675774635</v>
      </c>
      <c r="D39" s="15">
        <v>307718</v>
      </c>
      <c r="E39" s="15">
        <f>D39/ D44*100</f>
        <v>39.572228273519791</v>
      </c>
      <c r="F39" s="15">
        <v>252842</v>
      </c>
      <c r="G39" s="10">
        <f>F39/F44*100</f>
        <v>35.77156406686813</v>
      </c>
      <c r="H39" s="10">
        <f t="shared" si="0"/>
        <v>12.419689741184214</v>
      </c>
      <c r="I39" s="10">
        <f t="shared" si="1"/>
        <v>82.166789073112398</v>
      </c>
    </row>
    <row r="40" spans="1:9" ht="26.25" customHeight="1" x14ac:dyDescent="0.25">
      <c r="A40" s="3" t="s">
        <v>30</v>
      </c>
      <c r="B40" s="15">
        <v>14937</v>
      </c>
      <c r="C40" s="15">
        <f>B40/B44*100</f>
        <v>2.7345873953041329</v>
      </c>
      <c r="D40" s="15">
        <v>25744</v>
      </c>
      <c r="E40" s="15">
        <f>D40/ D44*100</f>
        <v>3.3106527556837544</v>
      </c>
      <c r="F40" s="15">
        <v>18765</v>
      </c>
      <c r="G40" s="10">
        <f>F40/F44*100</f>
        <v>2.6548334521747989</v>
      </c>
      <c r="H40" s="10">
        <f t="shared" si="0"/>
        <v>25.627636071500291</v>
      </c>
      <c r="I40" s="10">
        <f t="shared" si="1"/>
        <v>72.890770665009313</v>
      </c>
    </row>
    <row r="41" spans="1:9" ht="35.25" customHeight="1" x14ac:dyDescent="0.25">
      <c r="A41" s="3" t="s">
        <v>31</v>
      </c>
      <c r="B41" s="15">
        <v>357</v>
      </c>
      <c r="C41" s="15">
        <f>B41/B44*100</f>
        <v>6.535768227378827E-2</v>
      </c>
      <c r="D41" s="15">
        <v>540</v>
      </c>
      <c r="E41" s="15">
        <f>D41/D44*100</f>
        <v>6.9443462090942654E-2</v>
      </c>
      <c r="F41" s="15">
        <v>468</v>
      </c>
      <c r="G41" s="10">
        <f>F41/F44*100</f>
        <v>6.6211673627381076E-2</v>
      </c>
      <c r="H41" s="10">
        <f t="shared" si="0"/>
        <v>31.092436974789905</v>
      </c>
      <c r="I41" s="10">
        <f t="shared" si="1"/>
        <v>86.666666666666671</v>
      </c>
    </row>
    <row r="42" spans="1:9" ht="63.75" customHeight="1" x14ac:dyDescent="0.25">
      <c r="A42" s="3" t="s">
        <v>32</v>
      </c>
      <c r="B42" s="15">
        <v>396</v>
      </c>
      <c r="C42" s="15">
        <f>B42/B44*100</f>
        <v>7.2497597144034046E-2</v>
      </c>
      <c r="D42" s="15">
        <v>0</v>
      </c>
      <c r="E42" s="15">
        <f>D42/D44*100</f>
        <v>0</v>
      </c>
      <c r="F42" s="15">
        <v>0</v>
      </c>
      <c r="G42" s="10">
        <f>F42/F44*100</f>
        <v>0</v>
      </c>
      <c r="H42" s="10">
        <f t="shared" si="0"/>
        <v>-100</v>
      </c>
      <c r="I42" s="10"/>
    </row>
    <row r="43" spans="1:9" ht="39" customHeight="1" x14ac:dyDescent="0.25">
      <c r="A43" s="3" t="s">
        <v>33</v>
      </c>
      <c r="B43" s="15">
        <v>-1565</v>
      </c>
      <c r="C43" s="15">
        <f>B43/B44*100</f>
        <v>-0.28651196851114469</v>
      </c>
      <c r="D43" s="15">
        <v>-108</v>
      </c>
      <c r="E43" s="15">
        <f>D43/D44*100</f>
        <v>-1.3888692418188527E-2</v>
      </c>
      <c r="F43" s="15">
        <v>-94</v>
      </c>
      <c r="G43" s="10">
        <f>F43/F44*100</f>
        <v>-1.3298925899516711E-2</v>
      </c>
      <c r="H43" s="10">
        <f t="shared" si="0"/>
        <v>-93.993610223642179</v>
      </c>
      <c r="I43" s="10">
        <f t="shared" si="1"/>
        <v>87.037037037037038</v>
      </c>
    </row>
    <row r="44" spans="1:9" s="14" customFormat="1" ht="15" customHeight="1" x14ac:dyDescent="0.25">
      <c r="A44" s="12" t="s">
        <v>34</v>
      </c>
      <c r="B44" s="16">
        <f>B8+B33</f>
        <v>546225</v>
      </c>
      <c r="C44" s="16">
        <f t="shared" ref="C44:I44" si="7">C33+C8</f>
        <v>100</v>
      </c>
      <c r="D44" s="16">
        <f t="shared" si="7"/>
        <v>777611</v>
      </c>
      <c r="E44" s="16">
        <f t="shared" si="7"/>
        <v>100</v>
      </c>
      <c r="F44" s="16">
        <f t="shared" si="7"/>
        <v>706824</v>
      </c>
      <c r="G44" s="16">
        <f t="shared" si="7"/>
        <v>100</v>
      </c>
      <c r="H44" s="16">
        <f t="shared" si="7"/>
        <v>58.742175068118485</v>
      </c>
      <c r="I44" s="16">
        <f t="shared" si="7"/>
        <v>180.71769932745582</v>
      </c>
    </row>
    <row r="45" spans="1:9" ht="26.25" customHeight="1" x14ac:dyDescent="0.25">
      <c r="A45" s="3" t="s">
        <v>35</v>
      </c>
      <c r="B45" s="17">
        <f>SUM(B46:B53)</f>
        <v>64240.1</v>
      </c>
      <c r="C45" s="9">
        <f>B45/B92*100</f>
        <v>12.18176746475703</v>
      </c>
      <c r="D45" s="17">
        <f>SUM(D46:D53)</f>
        <v>113458</v>
      </c>
      <c r="E45" s="9">
        <f>D45/D92*100</f>
        <v>12.210061091200089</v>
      </c>
      <c r="F45" s="17">
        <f>SUM(F46:F53)</f>
        <v>76847.399999999994</v>
      </c>
      <c r="G45" s="9">
        <f>F45/F92*100</f>
        <v>11.903190100919542</v>
      </c>
      <c r="H45" s="9">
        <f>F45/B45*100-100</f>
        <v>19.625280782564161</v>
      </c>
      <c r="I45" s="10">
        <f t="shared" ref="I45:I68" si="8">F45/D45*100</f>
        <v>67.732024185161023</v>
      </c>
    </row>
    <row r="46" spans="1:9" ht="53.25" customHeight="1" x14ac:dyDescent="0.25">
      <c r="A46" s="3" t="s">
        <v>103</v>
      </c>
      <c r="B46" s="30">
        <v>5036.5</v>
      </c>
      <c r="C46" s="9">
        <f>B46/B92*100</f>
        <v>0.95506501135970823</v>
      </c>
      <c r="D46" s="17">
        <v>7787.1</v>
      </c>
      <c r="E46" s="9">
        <f>D46/D92*100</f>
        <v>0.83802787571862902</v>
      </c>
      <c r="F46" s="17">
        <v>5605.2</v>
      </c>
      <c r="G46" s="9">
        <f>F46/F92*100</f>
        <v>0.8682110410199203</v>
      </c>
      <c r="H46" s="9">
        <f>F46/B46*100-100</f>
        <v>11.291571527846727</v>
      </c>
      <c r="I46" s="10">
        <f t="shared" si="8"/>
        <v>71.980583272335011</v>
      </c>
    </row>
    <row r="47" spans="1:9" ht="81.75" customHeight="1" x14ac:dyDescent="0.25">
      <c r="A47" s="3" t="s">
        <v>36</v>
      </c>
      <c r="B47" s="30">
        <v>217</v>
      </c>
      <c r="C47" s="9">
        <f>B47/B92*100</f>
        <v>4.1149430649271651E-2</v>
      </c>
      <c r="D47" s="17">
        <v>584</v>
      </c>
      <c r="E47" s="9">
        <f>D47/D92*100</f>
        <v>6.2848593111643536E-2</v>
      </c>
      <c r="F47" s="17">
        <v>415.2</v>
      </c>
      <c r="G47" s="9">
        <f>F47/F92*100</f>
        <v>6.4311928964438533E-2</v>
      </c>
      <c r="H47" s="9">
        <f>F47/B47*100-100</f>
        <v>91.336405529953907</v>
      </c>
      <c r="I47" s="10">
        <f t="shared" si="8"/>
        <v>71.095890410958901</v>
      </c>
    </row>
    <row r="48" spans="1:9" ht="105.75" customHeight="1" x14ac:dyDescent="0.25">
      <c r="A48" s="3" t="s">
        <v>37</v>
      </c>
      <c r="B48" s="30">
        <v>25975.7</v>
      </c>
      <c r="C48" s="9">
        <f>B48/B92*100</f>
        <v>4.925738551687953</v>
      </c>
      <c r="D48" s="17">
        <v>32878.199999999997</v>
      </c>
      <c r="E48" s="9">
        <f>D48/D92*100</f>
        <v>3.5382681747315723</v>
      </c>
      <c r="F48" s="17">
        <v>25469.3</v>
      </c>
      <c r="G48" s="9">
        <f>F48/F92*100</f>
        <v>3.9450380837523467</v>
      </c>
      <c r="H48" s="9">
        <f>F48/B48*100-100</f>
        <v>-1.9495143537999127</v>
      </c>
      <c r="I48" s="10">
        <f t="shared" si="8"/>
        <v>77.465615514231317</v>
      </c>
    </row>
    <row r="49" spans="1:9" ht="15" customHeight="1" x14ac:dyDescent="0.25">
      <c r="A49" s="3" t="s">
        <v>38</v>
      </c>
      <c r="B49" s="30">
        <v>0</v>
      </c>
      <c r="C49" s="9">
        <f>B49/B92*100</f>
        <v>0</v>
      </c>
      <c r="D49" s="17">
        <v>1.8</v>
      </c>
      <c r="E49" s="9">
        <f>D49/D92*100</f>
        <v>1.9371141712492873E-4</v>
      </c>
      <c r="F49" s="17">
        <v>1.8</v>
      </c>
      <c r="G49" s="9">
        <f>F49/F92*100</f>
        <v>2.788089405972769E-4</v>
      </c>
      <c r="H49" s="9" t="e">
        <f t="shared" ref="H49:H52" si="9">F49/B49*100-100</f>
        <v>#DIV/0!</v>
      </c>
      <c r="I49" s="10">
        <f t="shared" si="8"/>
        <v>100</v>
      </c>
    </row>
    <row r="50" spans="1:9" ht="64.5" customHeight="1" x14ac:dyDescent="0.25">
      <c r="A50" s="3" t="s">
        <v>39</v>
      </c>
      <c r="B50" s="30">
        <v>6523.5</v>
      </c>
      <c r="C50" s="9">
        <f>B50/B92*100</f>
        <v>1.2370429070991871</v>
      </c>
      <c r="D50" s="17">
        <v>10335.1</v>
      </c>
      <c r="E50" s="9">
        <f>D50/D92*100</f>
        <v>1.1122371484043614</v>
      </c>
      <c r="F50" s="17">
        <v>7624.1</v>
      </c>
      <c r="G50" s="9">
        <f>F50/F92*100</f>
        <v>1.1809262466709438</v>
      </c>
      <c r="H50" s="9">
        <f t="shared" si="9"/>
        <v>16.871311412585271</v>
      </c>
      <c r="I50" s="10">
        <f t="shared" si="8"/>
        <v>73.769000783736971</v>
      </c>
    </row>
    <row r="51" spans="1:9" ht="32.25" customHeight="1" x14ac:dyDescent="0.25">
      <c r="A51" s="3" t="s">
        <v>104</v>
      </c>
      <c r="B51" s="30">
        <v>0</v>
      </c>
      <c r="C51" s="9"/>
      <c r="D51" s="17">
        <v>815.8</v>
      </c>
      <c r="E51" s="9"/>
      <c r="F51" s="17">
        <v>815.8</v>
      </c>
      <c r="G51" s="9"/>
      <c r="H51" s="9" t="e">
        <f t="shared" si="9"/>
        <v>#DIV/0!</v>
      </c>
      <c r="I51" s="10">
        <f t="shared" si="8"/>
        <v>100</v>
      </c>
    </row>
    <row r="52" spans="1:9" ht="15" customHeight="1" x14ac:dyDescent="0.25">
      <c r="A52" s="3" t="s">
        <v>40</v>
      </c>
      <c r="B52" s="30">
        <v>0</v>
      </c>
      <c r="C52" s="9">
        <f>B52/B92*100</f>
        <v>0</v>
      </c>
      <c r="D52" s="17">
        <v>500</v>
      </c>
      <c r="E52" s="9">
        <f>D52/D92*100</f>
        <v>5.3808726979146862E-2</v>
      </c>
      <c r="F52" s="17">
        <v>0</v>
      </c>
      <c r="G52" s="9">
        <f>F52/F92*100</f>
        <v>0</v>
      </c>
      <c r="H52" s="9" t="e">
        <f t="shared" si="9"/>
        <v>#DIV/0!</v>
      </c>
      <c r="I52" s="10">
        <f t="shared" si="8"/>
        <v>0</v>
      </c>
    </row>
    <row r="53" spans="1:9" ht="26.25" customHeight="1" x14ac:dyDescent="0.25">
      <c r="A53" s="3" t="s">
        <v>41</v>
      </c>
      <c r="B53" s="30">
        <v>26487.4</v>
      </c>
      <c r="C53" s="9">
        <f>B53/B92*100</f>
        <v>5.0227715639609123</v>
      </c>
      <c r="D53" s="17">
        <v>60556</v>
      </c>
      <c r="E53" s="9">
        <f>D53/D92*100</f>
        <v>6.5168825418984344</v>
      </c>
      <c r="F53" s="17">
        <v>36916</v>
      </c>
      <c r="G53" s="9">
        <f>F53/F92*100</f>
        <v>5.7180615839383737</v>
      </c>
      <c r="H53" s="9">
        <f>F53/B53*100-100</f>
        <v>39.371927784531522</v>
      </c>
      <c r="I53" s="10">
        <f t="shared" si="8"/>
        <v>60.961754409141953</v>
      </c>
    </row>
    <row r="54" spans="1:9" ht="15" customHeight="1" x14ac:dyDescent="0.25">
      <c r="A54" s="3" t="s">
        <v>42</v>
      </c>
      <c r="B54" s="17">
        <f>B55</f>
        <v>1454</v>
      </c>
      <c r="C54" s="9">
        <f>B54/B92*100</f>
        <v>0.27572014822138696</v>
      </c>
      <c r="D54" s="17">
        <f>D55</f>
        <v>2207.4</v>
      </c>
      <c r="E54" s="9">
        <f>D54/D92*100</f>
        <v>0.2375547678675376</v>
      </c>
      <c r="F54" s="17">
        <f>F55</f>
        <v>1594.3</v>
      </c>
      <c r="G54" s="9">
        <f>F54/F92*100</f>
        <v>0.24694727444124365</v>
      </c>
      <c r="H54" s="9">
        <f>F54/B54*100-100</f>
        <v>9.6492434662998505</v>
      </c>
      <c r="I54" s="10">
        <f t="shared" si="8"/>
        <v>72.225242366585121</v>
      </c>
    </row>
    <row r="55" spans="1:9" ht="26.25" customHeight="1" x14ac:dyDescent="0.25">
      <c r="A55" s="3" t="s">
        <v>43</v>
      </c>
      <c r="B55" s="31">
        <v>1454</v>
      </c>
      <c r="C55" s="9">
        <f>B55/B92*100</f>
        <v>0.27572014822138696</v>
      </c>
      <c r="D55" s="17">
        <v>2207.4</v>
      </c>
      <c r="E55" s="9">
        <f>D55/D92*100</f>
        <v>0.2375547678675376</v>
      </c>
      <c r="F55" s="17">
        <v>1594.3</v>
      </c>
      <c r="G55" s="9">
        <f>F55/F92*100</f>
        <v>0.24694727444124365</v>
      </c>
      <c r="H55" s="9">
        <f t="shared" ref="H55:H105" si="10">F55/B55*100-100</f>
        <v>9.6492434662998505</v>
      </c>
      <c r="I55" s="10">
        <f t="shared" si="8"/>
        <v>72.225242366585121</v>
      </c>
    </row>
    <row r="56" spans="1:9" ht="51.75" customHeight="1" x14ac:dyDescent="0.25">
      <c r="A56" s="3" t="s">
        <v>44</v>
      </c>
      <c r="B56" s="17">
        <f>SUM(B57:B58)</f>
        <v>1475.1</v>
      </c>
      <c r="C56" s="9">
        <f>B56/B92*100</f>
        <v>0.27972131405871248</v>
      </c>
      <c r="D56" s="17">
        <f>SUM(D57:D58)</f>
        <v>2243</v>
      </c>
      <c r="E56" s="9">
        <f>D56/D92*100</f>
        <v>0.24138594922845283</v>
      </c>
      <c r="F56" s="17">
        <f>SUM(F57:F58)</f>
        <v>748.2</v>
      </c>
      <c r="G56" s="9">
        <f>F56/F92*100</f>
        <v>0.11589158297493478</v>
      </c>
      <c r="H56" s="9">
        <f t="shared" si="10"/>
        <v>-49.278015049827125</v>
      </c>
      <c r="I56" s="10">
        <f t="shared" si="8"/>
        <v>33.35711101203745</v>
      </c>
    </row>
    <row r="57" spans="1:9" ht="20.25" customHeight="1" x14ac:dyDescent="0.25">
      <c r="A57" s="3" t="s">
        <v>105</v>
      </c>
      <c r="B57" s="17">
        <v>0</v>
      </c>
      <c r="C57" s="9">
        <f>B57/B92*100</f>
        <v>0</v>
      </c>
      <c r="D57" s="17">
        <v>360</v>
      </c>
      <c r="E57" s="9">
        <f>D57/D92*100</f>
        <v>3.8742283424985743E-2</v>
      </c>
      <c r="F57" s="17">
        <v>0</v>
      </c>
      <c r="G57" s="9">
        <f>F57/F92*100</f>
        <v>0</v>
      </c>
      <c r="H57" s="9" t="e">
        <f t="shared" si="10"/>
        <v>#DIV/0!</v>
      </c>
      <c r="I57" s="10">
        <f t="shared" si="8"/>
        <v>0</v>
      </c>
    </row>
    <row r="58" spans="1:9" ht="66" customHeight="1" x14ac:dyDescent="0.25">
      <c r="A58" s="3" t="s">
        <v>102</v>
      </c>
      <c r="B58" s="32">
        <v>1475.1</v>
      </c>
      <c r="C58" s="9">
        <f>B58/B92*100</f>
        <v>0.27972131405871248</v>
      </c>
      <c r="D58" s="17">
        <v>1883</v>
      </c>
      <c r="E58" s="9">
        <f>D58/D92*100</f>
        <v>0.2026436658034671</v>
      </c>
      <c r="F58" s="17">
        <v>748.2</v>
      </c>
      <c r="G58" s="9">
        <f>F58/F92*100</f>
        <v>0.11589158297493478</v>
      </c>
      <c r="H58" s="9">
        <f t="shared" si="10"/>
        <v>-49.278015049827125</v>
      </c>
      <c r="I58" s="10">
        <f t="shared" si="8"/>
        <v>39.734466277217209</v>
      </c>
    </row>
    <row r="59" spans="1:9" ht="26.25" customHeight="1" x14ac:dyDescent="0.25">
      <c r="A59" s="3" t="s">
        <v>45</v>
      </c>
      <c r="B59" s="17">
        <f>SUM(B60:B63)</f>
        <v>19708.7</v>
      </c>
      <c r="C59" s="9">
        <f>B59/B92*100</f>
        <v>3.7373354093884799</v>
      </c>
      <c r="D59" s="17">
        <f>SUM(D60:D63)</f>
        <v>39747.499999999993</v>
      </c>
      <c r="E59" s="9">
        <f>D59/D92*100</f>
        <v>4.2775247512072792</v>
      </c>
      <c r="F59" s="17">
        <f>SUM(F60:F63)</f>
        <v>24067.5</v>
      </c>
      <c r="G59" s="9">
        <f>F59/F92*100</f>
        <v>3.7279078765694229</v>
      </c>
      <c r="H59" s="9">
        <f t="shared" si="10"/>
        <v>22.116121306834032</v>
      </c>
      <c r="I59" s="10">
        <f t="shared" si="8"/>
        <v>60.550978048933899</v>
      </c>
    </row>
    <row r="60" spans="1:9" ht="26.25" customHeight="1" x14ac:dyDescent="0.25">
      <c r="A60" s="3" t="s">
        <v>116</v>
      </c>
      <c r="B60" s="17">
        <v>0</v>
      </c>
      <c r="C60" s="9">
        <f>B60/B92*100</f>
        <v>0</v>
      </c>
      <c r="D60" s="17">
        <v>498.2</v>
      </c>
      <c r="E60" s="9">
        <f>D60/D92*100</f>
        <v>5.3615015562021931E-2</v>
      </c>
      <c r="F60" s="17">
        <v>497.6</v>
      </c>
      <c r="G60" s="9">
        <f>F60/F92*100</f>
        <v>7.7075182689558319E-2</v>
      </c>
      <c r="H60" s="9" t="e">
        <f t="shared" si="10"/>
        <v>#DIV/0!</v>
      </c>
      <c r="I60" s="10">
        <f t="shared" si="8"/>
        <v>99.879566439181062</v>
      </c>
    </row>
    <row r="61" spans="1:9" ht="26.25" customHeight="1" x14ac:dyDescent="0.25">
      <c r="A61" s="3" t="s">
        <v>46</v>
      </c>
      <c r="B61" s="33">
        <v>169.1</v>
      </c>
      <c r="C61" s="9">
        <f>B61/B92*100</f>
        <v>3.2066215312404771E-2</v>
      </c>
      <c r="D61" s="17">
        <v>1139.9000000000001</v>
      </c>
      <c r="E61" s="9">
        <f>D61/D92*100</f>
        <v>0.12267313576705902</v>
      </c>
      <c r="F61" s="17">
        <v>0</v>
      </c>
      <c r="G61" s="9">
        <f>F61/F92*100</f>
        <v>0</v>
      </c>
      <c r="H61" s="9">
        <f t="shared" si="10"/>
        <v>-100</v>
      </c>
      <c r="I61" s="10">
        <f t="shared" si="8"/>
        <v>0</v>
      </c>
    </row>
    <row r="62" spans="1:9" ht="26.25" customHeight="1" x14ac:dyDescent="0.25">
      <c r="A62" s="3" t="s">
        <v>47</v>
      </c>
      <c r="B62" s="33">
        <v>18346.2</v>
      </c>
      <c r="C62" s="9">
        <f>B62/B92*100</f>
        <v>3.4789662883763484</v>
      </c>
      <c r="D62" s="17">
        <v>35007.699999999997</v>
      </c>
      <c r="E62" s="9">
        <f>D62/D92*100</f>
        <v>3.767439542935759</v>
      </c>
      <c r="F62" s="17">
        <v>22067.4</v>
      </c>
      <c r="G62" s="9">
        <f>F62/F92*100</f>
        <v>3.4181046754090825</v>
      </c>
      <c r="H62" s="9">
        <f t="shared" si="10"/>
        <v>20.283219413284499</v>
      </c>
      <c r="I62" s="10">
        <f t="shared" si="8"/>
        <v>63.035846399506404</v>
      </c>
    </row>
    <row r="63" spans="1:9" ht="26.25" customHeight="1" x14ac:dyDescent="0.25">
      <c r="A63" s="3" t="s">
        <v>48</v>
      </c>
      <c r="B63" s="33">
        <v>1193.4000000000001</v>
      </c>
      <c r="C63" s="9">
        <f>B63/B92*100</f>
        <v>0.22630290569972716</v>
      </c>
      <c r="D63" s="17">
        <v>3101.7</v>
      </c>
      <c r="E63" s="9">
        <f>D63/D92*100</f>
        <v>0.33379705694243961</v>
      </c>
      <c r="F63" s="17">
        <v>1502.5</v>
      </c>
      <c r="G63" s="9">
        <f>F63/F92*100</f>
        <v>0.23272801847078251</v>
      </c>
      <c r="H63" s="9">
        <f t="shared" si="10"/>
        <v>25.900787665493525</v>
      </c>
      <c r="I63" s="10">
        <f t="shared" si="8"/>
        <v>48.441177418834833</v>
      </c>
    </row>
    <row r="64" spans="1:9" ht="26.25" customHeight="1" x14ac:dyDescent="0.25">
      <c r="A64" s="3" t="s">
        <v>49</v>
      </c>
      <c r="B64" s="17">
        <f>SUM(B65:B67)</f>
        <v>19314.900000000001</v>
      </c>
      <c r="C64" s="9">
        <f>B64/B92*100</f>
        <v>3.6626596223392491</v>
      </c>
      <c r="D64" s="17">
        <f>SUM(D65:D67)</f>
        <v>169122.80000000002</v>
      </c>
      <c r="E64" s="9">
        <f>D64/D92*100</f>
        <v>18.200565142297719</v>
      </c>
      <c r="F64" s="17">
        <f>SUM(F65:F67)</f>
        <v>86071.3</v>
      </c>
      <c r="G64" s="9">
        <f>F64/F92*100</f>
        <v>13.331915538239111</v>
      </c>
      <c r="H64" s="9">
        <f t="shared" si="10"/>
        <v>345.62125612868817</v>
      </c>
      <c r="I64" s="10">
        <f t="shared" si="8"/>
        <v>50.892783232065689</v>
      </c>
    </row>
    <row r="65" spans="1:9" ht="15" customHeight="1" x14ac:dyDescent="0.25">
      <c r="A65" s="3" t="s">
        <v>50</v>
      </c>
      <c r="B65" s="34">
        <v>8239.6</v>
      </c>
      <c r="C65" s="9">
        <f>B65/B92*100</f>
        <v>1.5624647409112382</v>
      </c>
      <c r="D65" s="17">
        <v>116608.7</v>
      </c>
      <c r="E65" s="9">
        <f>D65/D92*100</f>
        <v>12.549131403386484</v>
      </c>
      <c r="F65" s="17">
        <v>69488.100000000006</v>
      </c>
      <c r="G65" s="9">
        <f>F65/F92*100</f>
        <v>10.763279747287577</v>
      </c>
      <c r="H65" s="9">
        <f t="shared" si="10"/>
        <v>743.3431234525948</v>
      </c>
      <c r="I65" s="10">
        <f t="shared" si="8"/>
        <v>59.590836704293935</v>
      </c>
    </row>
    <row r="66" spans="1:9" ht="15" customHeight="1" x14ac:dyDescent="0.25">
      <c r="A66" s="3" t="s">
        <v>51</v>
      </c>
      <c r="B66" s="34">
        <v>831.5</v>
      </c>
      <c r="C66" s="9">
        <f>B66/B92*100</f>
        <v>0.15767627458465153</v>
      </c>
      <c r="D66" s="17">
        <v>35905</v>
      </c>
      <c r="E66" s="9">
        <f>D66/D92*100</f>
        <v>3.8640046843725364</v>
      </c>
      <c r="F66" s="17">
        <v>4416.3999999999996</v>
      </c>
      <c r="G66" s="9">
        <f>F66/F92*100</f>
        <v>0.68407322514100755</v>
      </c>
      <c r="H66" s="9">
        <f t="shared" si="10"/>
        <v>431.1365003006614</v>
      </c>
      <c r="I66" s="10">
        <f t="shared" si="8"/>
        <v>12.300236735830664</v>
      </c>
    </row>
    <row r="67" spans="1:9" ht="15" customHeight="1" x14ac:dyDescent="0.25">
      <c r="A67" s="3" t="s">
        <v>52</v>
      </c>
      <c r="B67" s="34">
        <v>10243.799999999999</v>
      </c>
      <c r="C67" s="9">
        <f>B67/B92*100</f>
        <v>1.9425186068433589</v>
      </c>
      <c r="D67" s="17">
        <v>16609.099999999999</v>
      </c>
      <c r="E67" s="9">
        <f>D67/D92*100</f>
        <v>1.7874290545386962</v>
      </c>
      <c r="F67" s="17">
        <v>12166.8</v>
      </c>
      <c r="G67" s="9">
        <f>F67/F92*100</f>
        <v>1.8845625658105269</v>
      </c>
      <c r="H67" s="9">
        <f t="shared" si="10"/>
        <v>18.772330580448667</v>
      </c>
      <c r="I67" s="10">
        <f t="shared" si="8"/>
        <v>73.253818689754411</v>
      </c>
    </row>
    <row r="68" spans="1:9" ht="15" customHeight="1" x14ac:dyDescent="0.25">
      <c r="A68" s="3" t="s">
        <v>53</v>
      </c>
      <c r="B68" s="17">
        <f>SUM(B69:B74)</f>
        <v>355685.49999999994</v>
      </c>
      <c r="C68" s="9">
        <f>B68/B92*100</f>
        <v>67.44818348019129</v>
      </c>
      <c r="D68" s="17">
        <f>SUM(D69:D74)</f>
        <v>512261.7</v>
      </c>
      <c r="E68" s="9">
        <f>D68/D92*100</f>
        <v>55.128299914347281</v>
      </c>
      <c r="F68" s="17">
        <f>SUM(F69:F74)</f>
        <v>385500.3</v>
      </c>
      <c r="G68" s="9">
        <f>F68/F92*100</f>
        <v>59.711627912740227</v>
      </c>
      <c r="H68" s="9">
        <f t="shared" si="10"/>
        <v>8.3823490133840437</v>
      </c>
      <c r="I68" s="10">
        <f t="shared" si="8"/>
        <v>75.254562267684662</v>
      </c>
    </row>
    <row r="69" spans="1:9" ht="15" customHeight="1" x14ac:dyDescent="0.25">
      <c r="A69" s="3" t="s">
        <v>54</v>
      </c>
      <c r="B69" s="35">
        <v>121163.9</v>
      </c>
      <c r="C69" s="9">
        <f>B69/B92*100</f>
        <v>22.976154379010531</v>
      </c>
      <c r="D69" s="17">
        <v>168290.9</v>
      </c>
      <c r="E69" s="9">
        <f>D69/D92*100</f>
        <v>18.111038182349812</v>
      </c>
      <c r="F69" s="17">
        <v>130276.8</v>
      </c>
      <c r="G69" s="9">
        <f>F69/F92*100</f>
        <v>20.179075884668514</v>
      </c>
      <c r="H69" s="9">
        <f t="shared" si="10"/>
        <v>7.5211345953703983</v>
      </c>
      <c r="I69" s="10">
        <f t="shared" ref="I69:I105" si="11">F69/D69*100</f>
        <v>77.411672288875991</v>
      </c>
    </row>
    <row r="70" spans="1:9" ht="15" customHeight="1" x14ac:dyDescent="0.25">
      <c r="A70" s="3" t="s">
        <v>55</v>
      </c>
      <c r="B70" s="35">
        <v>207987.6</v>
      </c>
      <c r="C70" s="9">
        <f>B70/B92*100</f>
        <v>39.440420839209459</v>
      </c>
      <c r="D70" s="17">
        <v>281699.59999999998</v>
      </c>
      <c r="E70" s="9">
        <f>D70/D92*100</f>
        <v>30.315793733069757</v>
      </c>
      <c r="F70" s="17">
        <v>224139.8</v>
      </c>
      <c r="G70" s="9">
        <f>F70/F92*100</f>
        <v>34.717877879825288</v>
      </c>
      <c r="H70" s="9">
        <f t="shared" si="10"/>
        <v>7.7659437389536521</v>
      </c>
      <c r="I70" s="10">
        <f t="shared" si="11"/>
        <v>79.566957141579181</v>
      </c>
    </row>
    <row r="71" spans="1:9" ht="26.25" customHeight="1" x14ac:dyDescent="0.25">
      <c r="A71" s="3" t="s">
        <v>56</v>
      </c>
      <c r="B71" s="35">
        <v>25118.6</v>
      </c>
      <c r="C71" s="9">
        <f>B71/B92*100</f>
        <v>4.7632077820589629</v>
      </c>
      <c r="D71" s="17">
        <v>59695.1</v>
      </c>
      <c r="E71" s="9">
        <f>D71/D92*100</f>
        <v>6.4242346757857396</v>
      </c>
      <c r="F71" s="17">
        <v>29583.5</v>
      </c>
      <c r="G71" s="9">
        <f>F71/F92*100</f>
        <v>4.5823023856441898</v>
      </c>
      <c r="H71" s="9">
        <f t="shared" si="10"/>
        <v>17.775274099671165</v>
      </c>
      <c r="I71" s="10">
        <f t="shared" si="11"/>
        <v>49.557668887396119</v>
      </c>
    </row>
    <row r="72" spans="1:9" ht="36.75" customHeight="1" x14ac:dyDescent="0.25">
      <c r="A72" s="3" t="s">
        <v>57</v>
      </c>
      <c r="B72" s="35">
        <v>24.8</v>
      </c>
      <c r="C72" s="9">
        <f>B72/B92*100</f>
        <v>4.7027920742024748E-3</v>
      </c>
      <c r="D72" s="17">
        <v>165</v>
      </c>
      <c r="E72" s="9">
        <f>D72/D92*100</f>
        <v>1.7756879903118462E-2</v>
      </c>
      <c r="F72" s="17">
        <v>22.3</v>
      </c>
      <c r="G72" s="9">
        <f>F72/F92*100</f>
        <v>3.4541329862884866E-3</v>
      </c>
      <c r="H72" s="9">
        <f t="shared" si="10"/>
        <v>-10.08064516129032</v>
      </c>
      <c r="I72" s="10">
        <f t="shared" si="11"/>
        <v>13.515151515151516</v>
      </c>
    </row>
    <row r="73" spans="1:9" ht="15" customHeight="1" x14ac:dyDescent="0.25">
      <c r="A73" s="3" t="s">
        <v>58</v>
      </c>
      <c r="B73" s="35">
        <v>190.6</v>
      </c>
      <c r="C73" s="9">
        <f>B73/B92*100</f>
        <v>3.6143232634798052E-2</v>
      </c>
      <c r="D73" s="17">
        <v>379.4</v>
      </c>
      <c r="E73" s="9">
        <f>D73/D92*100</f>
        <v>4.0830062031776637E-2</v>
      </c>
      <c r="F73" s="17">
        <v>310.7</v>
      </c>
      <c r="G73" s="9">
        <f>F73/F92*100</f>
        <v>4.8125521024207737E-2</v>
      </c>
      <c r="H73" s="9">
        <f t="shared" si="10"/>
        <v>63.011542497376695</v>
      </c>
      <c r="I73" s="10">
        <f t="shared" si="11"/>
        <v>81.892461781760673</v>
      </c>
    </row>
    <row r="74" spans="1:9" ht="26.25" customHeight="1" x14ac:dyDescent="0.25">
      <c r="A74" s="3" t="s">
        <v>59</v>
      </c>
      <c r="B74" s="35">
        <v>1200</v>
      </c>
      <c r="C74" s="9">
        <f>B74/B92*100</f>
        <v>0.22755445520334555</v>
      </c>
      <c r="D74" s="17">
        <v>2031.7</v>
      </c>
      <c r="E74" s="9">
        <f>D74/D92*100</f>
        <v>0.21864638120706539</v>
      </c>
      <c r="F74" s="17">
        <v>1167.2</v>
      </c>
      <c r="G74" s="9">
        <f>F74/F92*100</f>
        <v>0.18079210859174533</v>
      </c>
      <c r="H74" s="9">
        <f t="shared" si="10"/>
        <v>-2.7333333333333343</v>
      </c>
      <c r="I74" s="10">
        <f t="shared" si="11"/>
        <v>57.44942658857115</v>
      </c>
    </row>
    <row r="75" spans="1:9" ht="26.25" customHeight="1" x14ac:dyDescent="0.25">
      <c r="A75" s="3" t="s">
        <v>60</v>
      </c>
      <c r="B75" s="17">
        <f>B76</f>
        <v>39899.1</v>
      </c>
      <c r="C75" s="9">
        <f>B75/B92*100</f>
        <v>7.566014969669836</v>
      </c>
      <c r="D75" s="17">
        <f>D76</f>
        <v>49498.1</v>
      </c>
      <c r="E75" s="9">
        <f>D75/D92*100</f>
        <v>5.3268594977730181</v>
      </c>
      <c r="F75" s="17">
        <f>F76</f>
        <v>39152.9</v>
      </c>
      <c r="G75" s="9">
        <f>F75/F92*100</f>
        <v>6.0645436501728458</v>
      </c>
      <c r="H75" s="9">
        <f t="shared" si="10"/>
        <v>-1.870217623956421</v>
      </c>
      <c r="I75" s="10">
        <f t="shared" si="11"/>
        <v>79.099803830854114</v>
      </c>
    </row>
    <row r="76" spans="1:9" ht="15" customHeight="1" x14ac:dyDescent="0.25">
      <c r="A76" s="3" t="s">
        <v>61</v>
      </c>
      <c r="B76" s="36">
        <v>39899.1</v>
      </c>
      <c r="C76" s="9">
        <f>B76/B92*100</f>
        <v>7.566014969669836</v>
      </c>
      <c r="D76" s="17">
        <v>49498.1</v>
      </c>
      <c r="E76" s="9">
        <f>D76/D92*100</f>
        <v>5.3268594977730181</v>
      </c>
      <c r="F76" s="17">
        <v>39152.9</v>
      </c>
      <c r="G76" s="9">
        <f>F76/F92*100</f>
        <v>6.0645436501728458</v>
      </c>
      <c r="H76" s="9">
        <f t="shared" si="10"/>
        <v>-1.870217623956421</v>
      </c>
      <c r="I76" s="10">
        <f t="shared" si="11"/>
        <v>79.099803830854114</v>
      </c>
    </row>
    <row r="77" spans="1:9" ht="15" customHeight="1" x14ac:dyDescent="0.25">
      <c r="A77" s="3" t="s">
        <v>62</v>
      </c>
      <c r="B77" s="17">
        <f>SUM(B78:B81)</f>
        <v>17968.899999999998</v>
      </c>
      <c r="C77" s="9">
        <f>B77/B92*100</f>
        <v>3.4074193750861625</v>
      </c>
      <c r="D77" s="17">
        <f>SUM(D78:D81)</f>
        <v>28202.7</v>
      </c>
      <c r="E77" s="9">
        <f>D77/D92*100</f>
        <v>3.0351027687495704</v>
      </c>
      <c r="F77" s="17">
        <f>SUM(F78:F81)</f>
        <v>21981.100000000002</v>
      </c>
      <c r="G77" s="9">
        <f>F77/F92*100</f>
        <v>3.404737335646002</v>
      </c>
      <c r="H77" s="9">
        <f t="shared" si="10"/>
        <v>22.328578822298553</v>
      </c>
      <c r="I77" s="10">
        <f t="shared" si="11"/>
        <v>77.939700808787819</v>
      </c>
    </row>
    <row r="78" spans="1:9" ht="15" customHeight="1" x14ac:dyDescent="0.25">
      <c r="A78" s="3" t="s">
        <v>63</v>
      </c>
      <c r="B78" s="37">
        <v>3557.1</v>
      </c>
      <c r="C78" s="9">
        <f>B78/B92*100</f>
        <v>0.67452829383651702</v>
      </c>
      <c r="D78" s="17">
        <v>4300.5</v>
      </c>
      <c r="E78" s="9">
        <f>D78/D92*100</f>
        <v>0.46280886074764216</v>
      </c>
      <c r="F78" s="17">
        <v>3452.7</v>
      </c>
      <c r="G78" s="9">
        <f>F78/F92*100</f>
        <v>0.53480201622234325</v>
      </c>
      <c r="H78" s="9">
        <f t="shared" si="10"/>
        <v>-2.9349751201821732</v>
      </c>
      <c r="I78" s="10">
        <f t="shared" si="11"/>
        <v>80.28601325427276</v>
      </c>
    </row>
    <row r="79" spans="1:9" ht="26.25" customHeight="1" x14ac:dyDescent="0.25">
      <c r="A79" s="3" t="s">
        <v>64</v>
      </c>
      <c r="B79" s="37">
        <v>5739.1</v>
      </c>
      <c r="C79" s="9">
        <f>B79/B92*100</f>
        <v>1.0882981448812672</v>
      </c>
      <c r="D79" s="17">
        <v>13144.7</v>
      </c>
      <c r="E79" s="9">
        <f>D79/D92*100</f>
        <v>1.4145991470455836</v>
      </c>
      <c r="F79" s="17">
        <v>9933.1</v>
      </c>
      <c r="G79" s="9">
        <f>F79/F92*100</f>
        <v>1.538576159914895</v>
      </c>
      <c r="H79" s="9">
        <f t="shared" si="10"/>
        <v>73.077660260319561</v>
      </c>
      <c r="I79" s="10">
        <f t="shared" si="11"/>
        <v>75.56733892747647</v>
      </c>
    </row>
    <row r="80" spans="1:9" ht="15" customHeight="1" x14ac:dyDescent="0.25">
      <c r="A80" s="3" t="s">
        <v>65</v>
      </c>
      <c r="B80" s="37">
        <v>7761.4</v>
      </c>
      <c r="C80" s="9">
        <f>B80/B92*100</f>
        <v>1.471784290512705</v>
      </c>
      <c r="D80" s="17">
        <v>9373.5</v>
      </c>
      <c r="E80" s="9">
        <f>D80/D92*100</f>
        <v>1.0087522046780661</v>
      </c>
      <c r="F80" s="17">
        <v>8491.6</v>
      </c>
      <c r="G80" s="9">
        <f>F80/F92*100</f>
        <v>1.3152966666532424</v>
      </c>
      <c r="H80" s="9">
        <f t="shared" si="10"/>
        <v>9.4080964774396563</v>
      </c>
      <c r="I80" s="10">
        <f t="shared" si="11"/>
        <v>90.591561316477311</v>
      </c>
    </row>
    <row r="81" spans="1:10" ht="26.25" customHeight="1" x14ac:dyDescent="0.25">
      <c r="A81" s="3" t="s">
        <v>66</v>
      </c>
      <c r="B81" s="37">
        <v>911.3</v>
      </c>
      <c r="C81" s="9">
        <f>B81/B92*100</f>
        <v>0.17280864585567399</v>
      </c>
      <c r="D81" s="17">
        <v>1384</v>
      </c>
      <c r="E81" s="9">
        <f>D81/D92*100</f>
        <v>0.14894255627827852</v>
      </c>
      <c r="F81" s="17">
        <v>103.7</v>
      </c>
      <c r="G81" s="9">
        <f>F81/F92*100</f>
        <v>1.6062492855520895E-2</v>
      </c>
      <c r="H81" s="9">
        <f t="shared" si="10"/>
        <v>-88.620651816086905</v>
      </c>
      <c r="I81" s="10">
        <f t="shared" si="11"/>
        <v>7.4927745664739893</v>
      </c>
    </row>
    <row r="82" spans="1:10" ht="26.25" customHeight="1" x14ac:dyDescent="0.25">
      <c r="A82" s="3" t="s">
        <v>67</v>
      </c>
      <c r="B82" s="17">
        <f>SUM(B83:B84)</f>
        <v>6597.2</v>
      </c>
      <c r="C82" s="9">
        <f>B82/B92*100</f>
        <v>1.2510185432229259</v>
      </c>
      <c r="D82" s="17">
        <f>SUM(D83:D84)</f>
        <v>9667.5</v>
      </c>
      <c r="E82" s="9">
        <f>D82/D92*100</f>
        <v>1.0403917361418045</v>
      </c>
      <c r="F82" s="17">
        <f>SUM(F83:F84)</f>
        <v>8499.9</v>
      </c>
      <c r="G82" s="9">
        <f>F82/F92*100</f>
        <v>1.3165822856571077</v>
      </c>
      <c r="H82" s="9">
        <f t="shared" si="10"/>
        <v>28.841023464500068</v>
      </c>
      <c r="I82" s="10">
        <f t="shared" si="11"/>
        <v>87.922420480993011</v>
      </c>
    </row>
    <row r="83" spans="1:10" ht="15" customHeight="1" x14ac:dyDescent="0.25">
      <c r="A83" s="3" t="s">
        <v>68</v>
      </c>
      <c r="B83" s="38">
        <v>375.9</v>
      </c>
      <c r="C83" s="9">
        <f>B83/B92*100</f>
        <v>7.1281433092447985E-2</v>
      </c>
      <c r="D83" s="17">
        <v>882.7</v>
      </c>
      <c r="E83" s="9">
        <f>D83/D92*100</f>
        <v>9.4993926608985868E-2</v>
      </c>
      <c r="F83" s="17">
        <v>429.7</v>
      </c>
      <c r="G83" s="9">
        <f>F83/F92*100</f>
        <v>6.6557889874805487E-2</v>
      </c>
      <c r="H83" s="9">
        <f t="shared" si="10"/>
        <v>14.312317105613204</v>
      </c>
      <c r="I83" s="10">
        <f t="shared" si="11"/>
        <v>48.680185793587846</v>
      </c>
    </row>
    <row r="84" spans="1:10" ht="15" customHeight="1" x14ac:dyDescent="0.25">
      <c r="A84" s="3" t="s">
        <v>69</v>
      </c>
      <c r="B84" s="38">
        <v>6221.3</v>
      </c>
      <c r="C84" s="9">
        <f>B84/B92*100</f>
        <v>1.1797371101304779</v>
      </c>
      <c r="D84" s="17">
        <v>8784.7999999999993</v>
      </c>
      <c r="E84" s="9">
        <f>D84/D92*100</f>
        <v>0.9453978095328186</v>
      </c>
      <c r="F84" s="17">
        <v>8070.2</v>
      </c>
      <c r="G84" s="9">
        <f>F84/F92*100</f>
        <v>1.2500243957823021</v>
      </c>
      <c r="H84" s="9">
        <f t="shared" si="10"/>
        <v>29.718869046662292</v>
      </c>
      <c r="I84" s="10">
        <f t="shared" si="11"/>
        <v>91.865494945815513</v>
      </c>
    </row>
    <row r="85" spans="1:10" ht="26.25" customHeight="1" x14ac:dyDescent="0.25">
      <c r="A85" s="3" t="s">
        <v>70</v>
      </c>
      <c r="B85" s="17">
        <f>B86</f>
        <v>958</v>
      </c>
      <c r="C85" s="9">
        <f>B85/B92*100</f>
        <v>0.18166430673733752</v>
      </c>
      <c r="D85" s="17">
        <f>D86</f>
        <v>1281.9000000000001</v>
      </c>
      <c r="E85" s="9">
        <f>D85/D92*100</f>
        <v>0.13795481422913675</v>
      </c>
      <c r="F85" s="17">
        <f>F86</f>
        <v>1099.9000000000001</v>
      </c>
      <c r="G85" s="9">
        <f>F85/F92*100</f>
        <v>0.17036775209052493</v>
      </c>
      <c r="H85" s="9">
        <f t="shared" si="10"/>
        <v>14.812108559498967</v>
      </c>
      <c r="I85" s="10">
        <f t="shared" si="11"/>
        <v>85.802324674311564</v>
      </c>
    </row>
    <row r="86" spans="1:10" ht="26.25" customHeight="1" x14ac:dyDescent="0.25">
      <c r="A86" s="3" t="s">
        <v>71</v>
      </c>
      <c r="B86" s="39">
        <v>958</v>
      </c>
      <c r="C86" s="9">
        <f>B86/B92*100</f>
        <v>0.18166430673733752</v>
      </c>
      <c r="D86" s="17">
        <v>1281.9000000000001</v>
      </c>
      <c r="E86" s="9">
        <f>D86/D92*100</f>
        <v>0.13795481422913675</v>
      </c>
      <c r="F86" s="17">
        <v>1099.9000000000001</v>
      </c>
      <c r="G86" s="9">
        <f>F86/F92*100</f>
        <v>0.17036775209052493</v>
      </c>
      <c r="H86" s="9">
        <f t="shared" si="10"/>
        <v>14.812108559498967</v>
      </c>
      <c r="I86" s="10">
        <f t="shared" si="11"/>
        <v>85.802324674311564</v>
      </c>
    </row>
    <row r="87" spans="1:10" ht="39" customHeight="1" x14ac:dyDescent="0.25">
      <c r="A87" s="3" t="s">
        <v>72</v>
      </c>
      <c r="B87" s="17">
        <f>B88</f>
        <v>44.8</v>
      </c>
      <c r="C87" s="9">
        <f>B87/B92*100</f>
        <v>8.4953663275915657E-3</v>
      </c>
      <c r="D87" s="17">
        <f>D88</f>
        <v>270</v>
      </c>
      <c r="E87" s="9">
        <f>D87/D92*100</f>
        <v>2.9056712568739304E-2</v>
      </c>
      <c r="F87" s="17">
        <f>F88</f>
        <v>40.6</v>
      </c>
      <c r="G87" s="9">
        <f>F87/F92*100</f>
        <v>6.2886905490274671E-3</v>
      </c>
      <c r="H87" s="9">
        <f t="shared" si="10"/>
        <v>-9.3749999999999858</v>
      </c>
      <c r="I87" s="10">
        <f t="shared" si="11"/>
        <v>15.037037037037038</v>
      </c>
    </row>
    <row r="88" spans="1:10" ht="39" customHeight="1" x14ac:dyDescent="0.25">
      <c r="A88" s="3" t="s">
        <v>73</v>
      </c>
      <c r="B88" s="40">
        <v>44.8</v>
      </c>
      <c r="C88" s="9">
        <f>B88/B92*100</f>
        <v>8.4953663275915657E-3</v>
      </c>
      <c r="D88" s="17">
        <v>270</v>
      </c>
      <c r="E88" s="9">
        <f>D88/D92*100</f>
        <v>2.9056712568739304E-2</v>
      </c>
      <c r="F88" s="17">
        <v>40.6</v>
      </c>
      <c r="G88" s="9">
        <f>F88/F92*100</f>
        <v>6.2886905490274671E-3</v>
      </c>
      <c r="H88" s="9">
        <f t="shared" si="10"/>
        <v>-9.3749999999999858</v>
      </c>
      <c r="I88" s="10">
        <f t="shared" si="11"/>
        <v>15.037037037037038</v>
      </c>
    </row>
    <row r="89" spans="1:10" ht="90" customHeight="1" x14ac:dyDescent="0.25">
      <c r="A89" s="3" t="s">
        <v>74</v>
      </c>
      <c r="B89" s="17">
        <f>SUM(B90:B91)</f>
        <v>0</v>
      </c>
      <c r="C89" s="9">
        <f>B89/B92*100</f>
        <v>0</v>
      </c>
      <c r="D89" s="17">
        <f>SUM(D90:D91)</f>
        <v>1256.7</v>
      </c>
      <c r="E89" s="9">
        <f>D89/D92*100</f>
        <v>0.13524285438938774</v>
      </c>
      <c r="F89" s="17">
        <f>SUM(F90:F91)</f>
        <v>0</v>
      </c>
      <c r="G89" s="9">
        <f>F89/F92*100</f>
        <v>0</v>
      </c>
      <c r="H89" s="9" t="e">
        <f t="shared" si="10"/>
        <v>#DIV/0!</v>
      </c>
      <c r="I89" s="10">
        <f t="shared" si="11"/>
        <v>0</v>
      </c>
    </row>
    <row r="90" spans="1:10" ht="70.5" customHeight="1" x14ac:dyDescent="0.25">
      <c r="A90" s="3" t="s">
        <v>75</v>
      </c>
      <c r="B90" s="17">
        <v>0</v>
      </c>
      <c r="C90" s="9"/>
      <c r="D90" s="17">
        <v>0</v>
      </c>
      <c r="E90" s="9"/>
      <c r="F90" s="17">
        <v>0</v>
      </c>
      <c r="G90" s="9"/>
      <c r="H90" s="9"/>
      <c r="I90" s="10"/>
    </row>
    <row r="91" spans="1:10" ht="26.25" customHeight="1" x14ac:dyDescent="0.25">
      <c r="A91" s="3" t="s">
        <v>76</v>
      </c>
      <c r="B91" s="17">
        <v>0</v>
      </c>
      <c r="C91" s="9">
        <f>B91/B92*100</f>
        <v>0</v>
      </c>
      <c r="D91" s="17">
        <v>1256.7</v>
      </c>
      <c r="E91" s="9">
        <f t="shared" ref="E91:G91" si="12">D91/D92*100</f>
        <v>0.13524285438938774</v>
      </c>
      <c r="F91" s="17">
        <v>0</v>
      </c>
      <c r="G91" s="9">
        <f t="shared" si="12"/>
        <v>0</v>
      </c>
      <c r="H91" s="9" t="e">
        <f t="shared" si="10"/>
        <v>#DIV/0!</v>
      </c>
      <c r="I91" s="10">
        <f t="shared" si="11"/>
        <v>0</v>
      </c>
    </row>
    <row r="92" spans="1:10" s="14" customFormat="1" ht="15" customHeight="1" x14ac:dyDescent="0.25">
      <c r="A92" s="12" t="s">
        <v>77</v>
      </c>
      <c r="B92" s="16">
        <f>B45+B54+B56+B59+B64+B68+B75+B77+B82+B85+B87+B89</f>
        <v>527346.29999999993</v>
      </c>
      <c r="C92" s="13">
        <f>C45+C54+C56+C59+C64+C68+C75+C77+C82+C85+C87+C89</f>
        <v>100</v>
      </c>
      <c r="D92" s="16">
        <f>D45+D54+D56+D59+D64+D68+D75+D77+D82+D85+D87+D89</f>
        <v>929217.29999999993</v>
      </c>
      <c r="E92" s="13"/>
      <c r="F92" s="16">
        <f>F45+F54+F56+F59+F64+F68+F75+F77+F82+F85+F87+F89</f>
        <v>645603.4</v>
      </c>
      <c r="G92" s="13"/>
      <c r="H92" s="9">
        <f t="shared" si="10"/>
        <v>22.424941637022982</v>
      </c>
      <c r="I92" s="10">
        <f t="shared" si="11"/>
        <v>69.478194174817887</v>
      </c>
    </row>
    <row r="93" spans="1:10" ht="115.5" customHeight="1" x14ac:dyDescent="0.25">
      <c r="A93" s="3" t="s">
        <v>78</v>
      </c>
      <c r="B93" s="41">
        <v>182932.4</v>
      </c>
      <c r="C93" s="9">
        <f>B93/B92*100</f>
        <v>34.689235517533739</v>
      </c>
      <c r="D93" s="17">
        <v>222507.9</v>
      </c>
      <c r="E93" s="9">
        <f t="shared" ref="E93:G93" si="13">D93/D92*100</f>
        <v>23.945733683606623</v>
      </c>
      <c r="F93" s="17">
        <v>159677.70000000001</v>
      </c>
      <c r="G93" s="9">
        <f t="shared" si="13"/>
        <v>24.73309465222767</v>
      </c>
      <c r="H93" s="9">
        <f t="shared" si="10"/>
        <v>-12.712182205011231</v>
      </c>
      <c r="I93" s="10">
        <f t="shared" si="11"/>
        <v>71.762710447584112</v>
      </c>
      <c r="J93" s="18"/>
    </row>
    <row r="94" spans="1:10" ht="51.75" customHeight="1" x14ac:dyDescent="0.25">
      <c r="A94" s="3" t="s">
        <v>79</v>
      </c>
      <c r="B94" s="41">
        <v>70992.800000000003</v>
      </c>
      <c r="C94" s="9">
        <f>B94/B92*100</f>
        <v>13.462273272800058</v>
      </c>
      <c r="D94" s="17">
        <v>148264.9</v>
      </c>
      <c r="E94" s="9">
        <f t="shared" ref="E94:G94" si="14">D94/D92*100</f>
        <v>15.955891049381021</v>
      </c>
      <c r="F94" s="17">
        <v>63545.1</v>
      </c>
      <c r="G94" s="9">
        <f t="shared" si="14"/>
        <v>9.8427455617489006</v>
      </c>
      <c r="H94" s="9">
        <f t="shared" si="10"/>
        <v>-10.490782163825074</v>
      </c>
      <c r="I94" s="10">
        <f t="shared" si="11"/>
        <v>42.859166262547646</v>
      </c>
    </row>
    <row r="95" spans="1:10" ht="26.25" customHeight="1" x14ac:dyDescent="0.25">
      <c r="A95" s="3" t="s">
        <v>80</v>
      </c>
      <c r="B95" s="41">
        <v>7139.8</v>
      </c>
      <c r="C95" s="9">
        <f>B95/B92*100</f>
        <v>1.3539110827173719</v>
      </c>
      <c r="D95" s="17">
        <v>12519</v>
      </c>
      <c r="E95" s="9">
        <f t="shared" ref="E95:G95" si="15">D95/D92*100</f>
        <v>1.3472629061038792</v>
      </c>
      <c r="F95" s="17">
        <v>10090.5</v>
      </c>
      <c r="G95" s="9">
        <f t="shared" si="15"/>
        <v>1.562956452831568</v>
      </c>
      <c r="H95" s="9">
        <f t="shared" si="10"/>
        <v>41.327488164934579</v>
      </c>
      <c r="I95" s="10">
        <f t="shared" si="11"/>
        <v>80.601485741672661</v>
      </c>
    </row>
    <row r="96" spans="1:10" ht="51.75" customHeight="1" x14ac:dyDescent="0.25">
      <c r="A96" s="3" t="s">
        <v>81</v>
      </c>
      <c r="B96" s="41">
        <v>10867.1</v>
      </c>
      <c r="C96" s="9">
        <f>B96/B92*100</f>
        <v>2.0607141834502305</v>
      </c>
      <c r="D96" s="17">
        <v>59521.9</v>
      </c>
      <c r="E96" s="9">
        <f t="shared" ref="E96:G96" si="16">D96/D92*100</f>
        <v>6.4055953327601642</v>
      </c>
      <c r="F96" s="17">
        <v>13699.25</v>
      </c>
      <c r="G96" s="9">
        <f t="shared" si="16"/>
        <v>2.1219296552651365</v>
      </c>
      <c r="H96" s="9">
        <f t="shared" si="10"/>
        <v>26.061690791471491</v>
      </c>
      <c r="I96" s="10">
        <f t="shared" si="11"/>
        <v>23.015478336545037</v>
      </c>
    </row>
    <row r="97" spans="1:10" ht="15" customHeight="1" x14ac:dyDescent="0.25">
      <c r="A97" s="3" t="s">
        <v>82</v>
      </c>
      <c r="B97" s="41">
        <v>0</v>
      </c>
      <c r="C97" s="9">
        <f>B97/B92*100</f>
        <v>0</v>
      </c>
      <c r="D97" s="17">
        <v>1050.2</v>
      </c>
      <c r="E97" s="9">
        <f t="shared" ref="E97:G97" si="17">D97/D92*100</f>
        <v>0.11301985014700007</v>
      </c>
      <c r="F97" s="17">
        <v>0</v>
      </c>
      <c r="G97" s="9">
        <f t="shared" si="17"/>
        <v>0</v>
      </c>
      <c r="H97" s="9" t="e">
        <f t="shared" si="10"/>
        <v>#DIV/0!</v>
      </c>
      <c r="I97" s="10">
        <f t="shared" si="11"/>
        <v>0</v>
      </c>
      <c r="J97" s="18"/>
    </row>
    <row r="98" spans="1:10" ht="51.75" customHeight="1" x14ac:dyDescent="0.25">
      <c r="A98" s="3" t="s">
        <v>83</v>
      </c>
      <c r="B98" s="41">
        <v>252695.7</v>
      </c>
      <c r="C98" s="9">
        <f>B98/B92*100</f>
        <v>47.918360288106705</v>
      </c>
      <c r="D98" s="17">
        <v>398464.8</v>
      </c>
      <c r="E98" s="9">
        <f t="shared" ref="E98:G98" si="18">D98/D92*100</f>
        <v>42.881767268000715</v>
      </c>
      <c r="F98" s="17">
        <v>265089.40000000002</v>
      </c>
      <c r="G98" s="9">
        <f t="shared" si="18"/>
        <v>41.060719320870987</v>
      </c>
      <c r="H98" s="9">
        <f t="shared" si="10"/>
        <v>4.9045947358819433</v>
      </c>
      <c r="I98" s="10">
        <f t="shared" si="11"/>
        <v>66.527683248307014</v>
      </c>
    </row>
    <row r="99" spans="1:10" ht="42" customHeight="1" x14ac:dyDescent="0.25">
      <c r="A99" s="3" t="s">
        <v>84</v>
      </c>
      <c r="B99" s="41">
        <v>44.8</v>
      </c>
      <c r="C99" s="9">
        <f>B99/B92*100</f>
        <v>8.4953663275915657E-3</v>
      </c>
      <c r="D99" s="17">
        <v>270</v>
      </c>
      <c r="E99" s="9">
        <f t="shared" ref="E99:G99" si="19">D99/D92*100</f>
        <v>2.9056712568739304E-2</v>
      </c>
      <c r="F99" s="17">
        <v>40.6</v>
      </c>
      <c r="G99" s="9">
        <f t="shared" si="19"/>
        <v>6.2886905490274671E-3</v>
      </c>
      <c r="H99" s="9">
        <f t="shared" si="10"/>
        <v>-9.3749999999999858</v>
      </c>
      <c r="I99" s="10">
        <f t="shared" si="11"/>
        <v>15.037037037037038</v>
      </c>
    </row>
    <row r="100" spans="1:10" ht="15" customHeight="1" x14ac:dyDescent="0.25">
      <c r="A100" s="3" t="s">
        <v>85</v>
      </c>
      <c r="B100" s="17">
        <f>SUM(B101:B105)</f>
        <v>2673.7</v>
      </c>
      <c r="C100" s="9">
        <f>B100/B92*100</f>
        <v>0.50701028906432077</v>
      </c>
      <c r="D100" s="17">
        <f>SUM(D101:D105)</f>
        <v>131409</v>
      </c>
      <c r="E100" s="9">
        <f t="shared" ref="E100:G100" si="20">D100/D92*100</f>
        <v>14.14190200720542</v>
      </c>
      <c r="F100" s="17">
        <f>SUM(F101:F105)</f>
        <v>17137.3</v>
      </c>
      <c r="G100" s="9">
        <f t="shared" si="20"/>
        <v>2.6544624764987295</v>
      </c>
      <c r="H100" s="9">
        <f t="shared" si="10"/>
        <v>540.9582226876613</v>
      </c>
      <c r="I100" s="10">
        <f t="shared" si="11"/>
        <v>13.041192003591838</v>
      </c>
    </row>
    <row r="101" spans="1:10" ht="77.25" customHeight="1" x14ac:dyDescent="0.25">
      <c r="A101" s="3" t="s">
        <v>86</v>
      </c>
      <c r="B101" s="42">
        <v>794.6</v>
      </c>
      <c r="C101" s="9">
        <f>B101/B92*100</f>
        <v>0.15067897508714864</v>
      </c>
      <c r="D101" s="17">
        <v>1574.2</v>
      </c>
      <c r="E101" s="9">
        <f t="shared" ref="E101:G101" si="21">D101/D92*100</f>
        <v>0.16941139602114599</v>
      </c>
      <c r="F101" s="17">
        <v>1574.2</v>
      </c>
      <c r="G101" s="9">
        <f t="shared" si="21"/>
        <v>0.24383390793790738</v>
      </c>
      <c r="H101" s="9">
        <f t="shared" si="10"/>
        <v>98.112257739743256</v>
      </c>
      <c r="I101" s="10">
        <f t="shared" si="11"/>
        <v>100</v>
      </c>
    </row>
    <row r="102" spans="1:10" ht="15" customHeight="1" x14ac:dyDescent="0.25">
      <c r="A102" s="3" t="s">
        <v>87</v>
      </c>
      <c r="B102" s="42">
        <v>1531.6</v>
      </c>
      <c r="C102" s="9">
        <f>B102/B92*100</f>
        <v>0.29043533632453666</v>
      </c>
      <c r="D102" s="17">
        <v>262.60000000000002</v>
      </c>
      <c r="E102" s="9">
        <f>D102/D92*100</f>
        <v>2.8260343409447938E-2</v>
      </c>
      <c r="F102" s="17">
        <v>254.6</v>
      </c>
      <c r="G102" s="9">
        <f>F102/F92*100</f>
        <v>3.9435975708925944E-2</v>
      </c>
      <c r="H102" s="9">
        <f t="shared" si="10"/>
        <v>-83.376860799164263</v>
      </c>
      <c r="I102" s="10">
        <f t="shared" si="11"/>
        <v>96.953541507996945</v>
      </c>
    </row>
    <row r="103" spans="1:10" ht="26.25" customHeight="1" x14ac:dyDescent="0.25">
      <c r="A103" s="3" t="s">
        <v>88</v>
      </c>
      <c r="B103" s="42">
        <v>347.5</v>
      </c>
      <c r="C103" s="9">
        <f>B103/B92*100</f>
        <v>6.5895977652635482E-2</v>
      </c>
      <c r="D103" s="17">
        <v>113046.5</v>
      </c>
      <c r="E103" s="9">
        <f>D103/D92*100</f>
        <v>12.165776508896252</v>
      </c>
      <c r="F103" s="17">
        <v>14492.7</v>
      </c>
      <c r="G103" s="9">
        <f>F103/F92*100</f>
        <v>2.2448301852189751</v>
      </c>
      <c r="H103" s="9">
        <f t="shared" si="10"/>
        <v>4070.5611510791368</v>
      </c>
      <c r="I103" s="10">
        <f t="shared" si="11"/>
        <v>12.820122692874172</v>
      </c>
    </row>
    <row r="104" spans="1:10" ht="15" customHeight="1" x14ac:dyDescent="0.25">
      <c r="A104" s="3" t="s">
        <v>89</v>
      </c>
      <c r="B104" s="42">
        <v>0</v>
      </c>
      <c r="C104" s="9">
        <f>B104/B92*100</f>
        <v>0</v>
      </c>
      <c r="D104" s="17">
        <v>15709.9</v>
      </c>
      <c r="E104" s="9">
        <f>D104/D92*100</f>
        <v>1.6906594399393988</v>
      </c>
      <c r="F104" s="17">
        <v>0</v>
      </c>
      <c r="G104" s="9">
        <f>F104/F92*100</f>
        <v>0</v>
      </c>
      <c r="H104" s="9" t="e">
        <f t="shared" si="10"/>
        <v>#DIV/0!</v>
      </c>
      <c r="I104" s="10">
        <f t="shared" si="11"/>
        <v>0</v>
      </c>
    </row>
    <row r="105" spans="1:10" ht="15" customHeight="1" x14ac:dyDescent="0.25">
      <c r="A105" s="3" t="s">
        <v>90</v>
      </c>
      <c r="B105" s="42">
        <v>0</v>
      </c>
      <c r="C105" s="9">
        <f>B105/B92*100</f>
        <v>0</v>
      </c>
      <c r="D105" s="17">
        <v>815.8</v>
      </c>
      <c r="E105" s="9">
        <f>D105/D92*100</f>
        <v>8.7794318939176011E-2</v>
      </c>
      <c r="F105" s="17">
        <v>815.8</v>
      </c>
      <c r="G105" s="9">
        <f>F105/F92*100</f>
        <v>0.12636240763292139</v>
      </c>
      <c r="H105" s="9" t="e">
        <f t="shared" si="10"/>
        <v>#DIV/0!</v>
      </c>
      <c r="I105" s="10">
        <f t="shared" si="11"/>
        <v>100</v>
      </c>
    </row>
    <row r="106" spans="1:10" ht="26.25" customHeight="1" x14ac:dyDescent="0.25">
      <c r="A106" s="3" t="s">
        <v>91</v>
      </c>
      <c r="B106" s="17">
        <f>B44-B92</f>
        <v>18878.70000000007</v>
      </c>
      <c r="C106" s="9"/>
      <c r="D106" s="17">
        <f>D44-D92</f>
        <v>-151606.29999999993</v>
      </c>
      <c r="E106" s="9"/>
      <c r="F106" s="17">
        <f>F44-F92</f>
        <v>61220.599999999977</v>
      </c>
      <c r="G106" s="9"/>
      <c r="H106" s="9"/>
      <c r="I106" s="9"/>
    </row>
    <row r="107" spans="1:10" x14ac:dyDescent="0.25">
      <c r="A107" s="27" t="s">
        <v>92</v>
      </c>
      <c r="B107" s="28"/>
      <c r="C107" s="28"/>
      <c r="D107" s="28"/>
      <c r="E107" s="28"/>
      <c r="F107" s="28"/>
      <c r="G107" s="28"/>
      <c r="H107" s="28"/>
      <c r="I107" s="29"/>
    </row>
    <row r="108" spans="1:10" ht="64.5" customHeight="1" x14ac:dyDescent="0.25">
      <c r="A108" s="3" t="s">
        <v>93</v>
      </c>
      <c r="B108" s="8"/>
      <c r="C108" s="8"/>
      <c r="D108" s="8"/>
      <c r="E108" s="8"/>
      <c r="F108" s="8"/>
      <c r="G108" s="8"/>
      <c r="H108" s="8"/>
      <c r="I108" s="8"/>
    </row>
    <row r="109" spans="1:10" ht="39" customHeight="1" x14ac:dyDescent="0.25">
      <c r="A109" s="3" t="s">
        <v>94</v>
      </c>
      <c r="B109" s="21"/>
      <c r="C109" s="8"/>
      <c r="D109" s="8"/>
      <c r="E109" s="8"/>
      <c r="F109" s="8"/>
      <c r="G109" s="8"/>
      <c r="H109" s="8"/>
      <c r="I109" s="8"/>
    </row>
    <row r="110" spans="1:10" ht="39" customHeight="1" x14ac:dyDescent="0.25">
      <c r="A110" s="3" t="s">
        <v>95</v>
      </c>
      <c r="B110" s="21"/>
      <c r="C110" s="8"/>
      <c r="D110" s="8">
        <v>16624</v>
      </c>
      <c r="E110" s="8"/>
      <c r="F110" s="8">
        <v>22535</v>
      </c>
      <c r="G110" s="8"/>
      <c r="H110" s="8"/>
      <c r="I110" s="8"/>
    </row>
    <row r="111" spans="1:10" ht="39" customHeight="1" x14ac:dyDescent="0.25">
      <c r="A111" s="3" t="s">
        <v>96</v>
      </c>
      <c r="B111" s="21"/>
      <c r="C111" s="8"/>
      <c r="D111" s="8"/>
      <c r="E111" s="8"/>
      <c r="F111" s="8"/>
      <c r="G111" s="8"/>
      <c r="H111" s="8"/>
      <c r="I111" s="8"/>
    </row>
    <row r="112" spans="1:10" ht="51.75" customHeight="1" x14ac:dyDescent="0.25">
      <c r="A112" s="3" t="s">
        <v>97</v>
      </c>
      <c r="B112" s="21"/>
      <c r="C112" s="8"/>
      <c r="D112" s="8"/>
      <c r="E112" s="8"/>
      <c r="F112" s="8"/>
      <c r="G112" s="8"/>
      <c r="H112" s="8"/>
      <c r="I112" s="8"/>
    </row>
    <row r="113" spans="1:9" ht="51.75" customHeight="1" x14ac:dyDescent="0.25">
      <c r="A113" s="3" t="s">
        <v>98</v>
      </c>
      <c r="B113" s="21"/>
      <c r="C113" s="8"/>
      <c r="D113" s="8"/>
      <c r="E113" s="8"/>
      <c r="F113" s="8"/>
      <c r="G113" s="8"/>
      <c r="H113" s="8"/>
      <c r="I113" s="8"/>
    </row>
    <row r="114" spans="1:9" ht="39" customHeight="1" x14ac:dyDescent="0.25">
      <c r="A114" s="3" t="s">
        <v>99</v>
      </c>
      <c r="B114" s="21"/>
      <c r="C114" s="8"/>
      <c r="D114" s="8"/>
      <c r="E114" s="8"/>
      <c r="F114" s="8"/>
      <c r="G114" s="8"/>
      <c r="H114" s="8"/>
      <c r="I114" s="8"/>
    </row>
    <row r="115" spans="1:9" ht="39" customHeight="1" x14ac:dyDescent="0.25">
      <c r="A115" s="3" t="s">
        <v>100</v>
      </c>
      <c r="B115" s="21">
        <v>-18878</v>
      </c>
      <c r="C115" s="8"/>
      <c r="D115" s="8">
        <v>38019</v>
      </c>
      <c r="E115" s="8"/>
      <c r="F115" s="8">
        <v>-83757</v>
      </c>
      <c r="G115" s="8"/>
      <c r="H115" s="8"/>
      <c r="I115" s="8"/>
    </row>
    <row r="116" spans="1:9" ht="39" customHeight="1" x14ac:dyDescent="0.25">
      <c r="A116" s="3" t="s">
        <v>101</v>
      </c>
      <c r="B116" s="22">
        <f t="shared" ref="B116" si="22">SUM(B108:B115)</f>
        <v>-18878</v>
      </c>
      <c r="C116" s="7"/>
      <c r="D116" s="7">
        <f t="shared" ref="D116:F116" si="23">SUM(D108:D115)</f>
        <v>54643</v>
      </c>
      <c r="E116" s="7"/>
      <c r="F116" s="7">
        <f t="shared" si="23"/>
        <v>-61222</v>
      </c>
      <c r="G116" s="8"/>
      <c r="H116" s="8"/>
      <c r="I116" s="8"/>
    </row>
    <row r="117" spans="1:9" x14ac:dyDescent="0.25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25">
      <c r="A118" s="1"/>
      <c r="B118" s="1"/>
      <c r="C118" s="1"/>
      <c r="D118" s="6"/>
      <c r="E118" s="1"/>
      <c r="F118" s="1"/>
      <c r="G118" s="1"/>
      <c r="H118" s="1"/>
      <c r="I118" s="1"/>
    </row>
  </sheetData>
  <autoFilter ref="A6:I116" xr:uid="{00000000-0009-0000-0000-000000000000}"/>
  <mergeCells count="3">
    <mergeCell ref="A2:I2"/>
    <mergeCell ref="A7:I7"/>
    <mergeCell ref="A107:I107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2023-12-15T14:47:19Z</cp:lastPrinted>
  <dcterms:created xsi:type="dcterms:W3CDTF">2023-12-15T14:38:03Z</dcterms:created>
  <dcterms:modified xsi:type="dcterms:W3CDTF">2025-11-14T12:19:00Z</dcterms:modified>
</cp:coreProperties>
</file>